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60" yWindow="120" windowWidth="15480" windowHeight="7980" firstSheet="13" activeTab="15"/>
  </bookViews>
  <sheets>
    <sheet name="bevétel 1.m. " sheetId="98" r:id="rId1"/>
    <sheet name="Bevétel Önkormányzat 1.1 " sheetId="99" r:id="rId2"/>
    <sheet name="Bev.étel Önk.köt.fel. 1.1)a" sheetId="145" r:id="rId3"/>
    <sheet name="Bevétel Polg.Hivatal 1.2 " sheetId="100" r:id="rId4"/>
    <sheet name="Bev. Polg.Hiv. köt.fel. 1.2)a" sheetId="146" r:id="rId5"/>
    <sheet name="Bevétel Könyvtár-Műv.h. 1.3. " sheetId="101" r:id="rId6"/>
    <sheet name="Bev.Könyvt.Műv.h.köt.fel.1.3)a" sheetId="119" r:id="rId7"/>
    <sheet name="Kiadások 2." sheetId="71" r:id="rId8"/>
    <sheet name="önkormányzat kiadásai 2.1. " sheetId="120" r:id="rId9"/>
    <sheet name="önk.köt.fel.kiadásai 2.1.)a" sheetId="147" r:id="rId10"/>
    <sheet name="Polg.Hivatal kiadásai 2.2" sheetId="73" r:id="rId11"/>
    <sheet name="Polg.Hivatal kiadásai 2.2)a" sheetId="140" r:id="rId12"/>
    <sheet name="Könyvtár és Műv.H. kiadásai 2.3" sheetId="83" r:id="rId13"/>
    <sheet name="Könyvtár és Műv.H. k 2.3)a" sheetId="142" r:id="rId14"/>
    <sheet name="Működési kiadások 3." sheetId="72" r:id="rId15"/>
    <sheet name="Felhalmozás 4.mell." sheetId="148" r:id="rId16"/>
    <sheet name="Mérleg 5." sheetId="149" r:id="rId17"/>
    <sheet name="Előirányzat felh. 6." sheetId="150" r:id="rId18"/>
    <sheet name="mérleg 3 éves 7." sheetId="68" r:id="rId19"/>
    <sheet name="Tartalék 8." sheetId="81" r:id="rId20"/>
  </sheets>
  <externalReferences>
    <externalReference r:id="rId21"/>
  </externalReferences>
  <definedNames>
    <definedName name="_xlnm.Print_Area" localSheetId="4">'Bev. Polg.Hiv. köt.fel. 1.2)a'!$A$1:$J$10</definedName>
    <definedName name="_xlnm.Print_Area" localSheetId="6">'Bev.Könyvt.Műv.h.köt.fel.1.3)a'!$A$1:$J$12</definedName>
    <definedName name="_xlnm.Print_Area" localSheetId="0">'bevétel 1.m. '!$A$1:$E$46</definedName>
    <definedName name="_xlnm.Print_Area" localSheetId="3">'Bevétel Polg.Hivatal 1.2 '!$A$1:$J$10</definedName>
    <definedName name="_xlnm.Print_Area" localSheetId="15">'Felhalmozás 4.mell.'!$A$1:$D$47</definedName>
    <definedName name="_xlnm.Print_Area" localSheetId="7">'Kiadások 2.'!$A$1:$F$29</definedName>
    <definedName name="_xlnm.Print_Area" localSheetId="18">'mérleg 3 éves 7.'!$A$1:$I$35</definedName>
    <definedName name="_xlnm.Print_Area" localSheetId="16">'Mérleg 5.'!$A$1:$D$67</definedName>
    <definedName name="_xlnm.Print_Area" localSheetId="9">'önk.köt.fel.kiadásai 2.1.)a'!$A$1:$L$37</definedName>
    <definedName name="_xlnm.Print_Area" localSheetId="8">'önkormányzat kiadásai 2.1. '!$A$1:$L$43</definedName>
    <definedName name="_xlnm.Print_Area" localSheetId="10">'Polg.Hivatal kiadásai 2.2'!$A$1:$L$13</definedName>
    <definedName name="_xlnm.Print_Area" localSheetId="11">'Polg.Hivatal kiadásai 2.2)a'!$A$1:$L$12</definedName>
    <definedName name="_xlnm.Print_Area" localSheetId="19">'Tartalék 8.'!$A$1:$H$23</definedName>
  </definedNames>
  <calcPr calcId="145621"/>
</workbook>
</file>

<file path=xl/calcChain.xml><?xml version="1.0" encoding="utf-8"?>
<calcChain xmlns="http://schemas.openxmlformats.org/spreadsheetml/2006/main">
  <c r="F36" i="72" l="1"/>
  <c r="C33" i="72"/>
  <c r="F33" i="72"/>
  <c r="H22" i="68" l="1"/>
  <c r="H17" i="68"/>
  <c r="D45" i="148" l="1"/>
  <c r="F35" i="72" l="1"/>
  <c r="F34" i="72"/>
  <c r="C36" i="72" l="1"/>
  <c r="F15" i="72"/>
  <c r="C15" i="72"/>
  <c r="E18" i="71"/>
  <c r="E33" i="72"/>
  <c r="D33" i="72"/>
  <c r="F32" i="72"/>
  <c r="F31" i="72"/>
  <c r="F30" i="72"/>
  <c r="F29" i="72"/>
  <c r="F28" i="72"/>
  <c r="F27" i="72"/>
  <c r="F26" i="72"/>
  <c r="F25" i="72"/>
  <c r="F24" i="72"/>
  <c r="F23" i="72"/>
  <c r="F22" i="72"/>
  <c r="F21" i="72"/>
  <c r="F20" i="72"/>
  <c r="F19" i="72"/>
  <c r="F18" i="72"/>
  <c r="F17" i="72"/>
  <c r="F16" i="72"/>
  <c r="E15" i="72"/>
  <c r="D15" i="72"/>
  <c r="F14" i="72"/>
  <c r="F13" i="72"/>
  <c r="F12" i="72"/>
  <c r="F11" i="72"/>
  <c r="F10" i="72"/>
  <c r="F9" i="72"/>
  <c r="F8" i="72"/>
  <c r="E7" i="72"/>
  <c r="E36" i="72" s="1"/>
  <c r="D7" i="72"/>
  <c r="D36" i="72" s="1"/>
  <c r="C7" i="72"/>
  <c r="F7" i="72" s="1"/>
  <c r="H18" i="81" l="1"/>
  <c r="D17" i="68"/>
  <c r="D32" i="68" s="1"/>
  <c r="E15" i="71"/>
  <c r="E28" i="71"/>
  <c r="E36" i="98"/>
  <c r="E38" i="98"/>
  <c r="E37" i="98"/>
  <c r="D65" i="149"/>
  <c r="K43" i="147"/>
  <c r="J43" i="147"/>
  <c r="I43" i="147"/>
  <c r="H43" i="147"/>
  <c r="G43" i="147"/>
  <c r="F43" i="147"/>
  <c r="E43" i="147"/>
  <c r="D43" i="147"/>
  <c r="C43" i="147"/>
  <c r="B43" i="147"/>
  <c r="L43" i="147" s="1"/>
  <c r="L42" i="147"/>
  <c r="L41" i="147"/>
  <c r="L40" i="147"/>
  <c r="L39" i="147"/>
  <c r="L38" i="147"/>
  <c r="L37" i="147"/>
  <c r="L36" i="147"/>
  <c r="L35" i="147"/>
  <c r="L34" i="147"/>
  <c r="L33" i="147"/>
  <c r="L32" i="147"/>
  <c r="L31" i="147"/>
  <c r="L30" i="147"/>
  <c r="L29" i="147"/>
  <c r="L28" i="147"/>
  <c r="L27" i="147"/>
  <c r="L26" i="147"/>
  <c r="L25" i="147"/>
  <c r="L24" i="147"/>
  <c r="L23" i="147"/>
  <c r="L22" i="147"/>
  <c r="L21" i="147"/>
  <c r="L20" i="147"/>
  <c r="L19" i="147"/>
  <c r="L18" i="147"/>
  <c r="L17" i="147"/>
  <c r="L16" i="147"/>
  <c r="L15" i="147"/>
  <c r="L14" i="147"/>
  <c r="L13" i="147"/>
  <c r="L12" i="147"/>
  <c r="L11" i="147"/>
  <c r="L10" i="147"/>
  <c r="L9" i="147"/>
  <c r="L8" i="147"/>
  <c r="L7" i="147"/>
  <c r="L6" i="147"/>
  <c r="L40" i="120"/>
  <c r="J36" i="99"/>
  <c r="E20" i="71" l="1"/>
  <c r="E24" i="71"/>
  <c r="H27" i="68" l="1"/>
  <c r="H11" i="68"/>
  <c r="D61" i="149"/>
  <c r="I35" i="145" l="1"/>
  <c r="H35" i="145"/>
  <c r="G35" i="145"/>
  <c r="F35" i="145"/>
  <c r="E35" i="145"/>
  <c r="D35" i="145"/>
  <c r="C35" i="145"/>
  <c r="B35" i="145"/>
  <c r="J34" i="145"/>
  <c r="J33" i="145"/>
  <c r="J32" i="145"/>
  <c r="J31" i="145"/>
  <c r="J30" i="145"/>
  <c r="J29" i="145"/>
  <c r="J28" i="145"/>
  <c r="J27" i="145"/>
  <c r="J26" i="145"/>
  <c r="J25" i="145"/>
  <c r="J24" i="145"/>
  <c r="J23" i="145"/>
  <c r="J22" i="145"/>
  <c r="J21" i="145"/>
  <c r="J20" i="145"/>
  <c r="J19" i="145"/>
  <c r="J18" i="145"/>
  <c r="J17" i="145"/>
  <c r="J16" i="145"/>
  <c r="J15" i="145"/>
  <c r="J14" i="145"/>
  <c r="J13" i="145"/>
  <c r="J12" i="145"/>
  <c r="J11" i="145"/>
  <c r="J10" i="145"/>
  <c r="J9" i="145"/>
  <c r="J8" i="145"/>
  <c r="J7" i="145"/>
  <c r="J32" i="99"/>
  <c r="J29" i="99"/>
  <c r="J35" i="145" l="1"/>
  <c r="H14" i="68" l="1"/>
  <c r="G27" i="68"/>
  <c r="N29" i="150" l="1"/>
  <c r="L33" i="150"/>
  <c r="K33" i="150"/>
  <c r="I33" i="150"/>
  <c r="H33" i="150"/>
  <c r="G33" i="150"/>
  <c r="F33" i="150"/>
  <c r="E33" i="150"/>
  <c r="D33" i="150"/>
  <c r="C33" i="150"/>
  <c r="B33" i="150"/>
  <c r="O32" i="150"/>
  <c r="N31" i="150"/>
  <c r="O31" i="150" s="1"/>
  <c r="O30" i="150"/>
  <c r="J29" i="150"/>
  <c r="J33" i="150" s="1"/>
  <c r="O27" i="150"/>
  <c r="N26" i="150"/>
  <c r="O26" i="150" s="1"/>
  <c r="N25" i="150"/>
  <c r="O25" i="150" s="1"/>
  <c r="N24" i="150"/>
  <c r="O24" i="150" s="1"/>
  <c r="N23" i="150"/>
  <c r="O23" i="150" s="1"/>
  <c r="N22" i="150"/>
  <c r="M17" i="150"/>
  <c r="L17" i="150"/>
  <c r="J17" i="150"/>
  <c r="I17" i="150"/>
  <c r="H17" i="150"/>
  <c r="G17" i="150"/>
  <c r="F17" i="150"/>
  <c r="E17" i="150"/>
  <c r="D17" i="150"/>
  <c r="C17" i="150"/>
  <c r="B17" i="150"/>
  <c r="N16" i="150"/>
  <c r="O16" i="150" s="1"/>
  <c r="N15" i="150"/>
  <c r="O15" i="150" s="1"/>
  <c r="N14" i="150"/>
  <c r="O14" i="150" s="1"/>
  <c r="K13" i="150"/>
  <c r="K17" i="150" s="1"/>
  <c r="N12" i="150"/>
  <c r="O12" i="150" s="1"/>
  <c r="N11" i="150"/>
  <c r="O11" i="150" s="1"/>
  <c r="N10" i="150"/>
  <c r="O10" i="150" s="1"/>
  <c r="N9" i="150"/>
  <c r="O9" i="150" s="1"/>
  <c r="O8" i="150"/>
  <c r="D38" i="149"/>
  <c r="D55" i="149"/>
  <c r="D48" i="149"/>
  <c r="D34" i="149"/>
  <c r="D24" i="149"/>
  <c r="D21" i="149"/>
  <c r="D17" i="149"/>
  <c r="D13" i="149"/>
  <c r="D12" i="149"/>
  <c r="H47" i="148"/>
  <c r="O17" i="150" l="1"/>
  <c r="D7" i="149"/>
  <c r="D6" i="149" s="1"/>
  <c r="D37" i="149" s="1"/>
  <c r="D67" i="149" s="1"/>
  <c r="D66" i="149"/>
  <c r="N33" i="150"/>
  <c r="O22" i="150"/>
  <c r="N13" i="150"/>
  <c r="N17" i="150" s="1"/>
  <c r="O29" i="150"/>
  <c r="O13" i="150" l="1"/>
  <c r="L20" i="120" l="1"/>
  <c r="L21" i="120"/>
  <c r="L22" i="120"/>
  <c r="L23" i="120"/>
  <c r="L24" i="120"/>
  <c r="L25" i="120"/>
  <c r="L26" i="120"/>
  <c r="L27" i="120"/>
  <c r="L28" i="120"/>
  <c r="L29" i="120"/>
  <c r="L30" i="120"/>
  <c r="L31" i="120"/>
  <c r="L32" i="120"/>
  <c r="L33" i="120"/>
  <c r="L34" i="120"/>
  <c r="L35" i="120"/>
  <c r="L36" i="120"/>
  <c r="L37" i="120"/>
  <c r="L38" i="120"/>
  <c r="L39" i="120"/>
  <c r="L41" i="120"/>
  <c r="L12" i="120"/>
  <c r="H14" i="81"/>
  <c r="K12" i="142"/>
  <c r="J12" i="142"/>
  <c r="I12" i="142"/>
  <c r="H12" i="142"/>
  <c r="G12" i="142"/>
  <c r="F12" i="142"/>
  <c r="E12" i="142"/>
  <c r="D12" i="142"/>
  <c r="C12" i="142"/>
  <c r="B12" i="142"/>
  <c r="L11" i="142"/>
  <c r="L10" i="142"/>
  <c r="L12" i="142" s="1"/>
  <c r="L9" i="142"/>
  <c r="L8" i="142"/>
  <c r="K13" i="140"/>
  <c r="J13" i="140"/>
  <c r="I13" i="140"/>
  <c r="H13" i="140"/>
  <c r="G13" i="140"/>
  <c r="F13" i="140"/>
  <c r="E13" i="140"/>
  <c r="D13" i="140"/>
  <c r="L13" i="140" s="1"/>
  <c r="C13" i="140"/>
  <c r="B13" i="140"/>
  <c r="L12" i="140"/>
  <c r="L11" i="140"/>
  <c r="L10" i="140"/>
  <c r="I10" i="146"/>
  <c r="H10" i="146"/>
  <c r="G10" i="146"/>
  <c r="F10" i="146"/>
  <c r="E10" i="146"/>
  <c r="D10" i="146"/>
  <c r="C10" i="146"/>
  <c r="B10" i="146"/>
  <c r="J9" i="146"/>
  <c r="J8" i="146"/>
  <c r="L12" i="73"/>
  <c r="L10" i="73"/>
  <c r="C13" i="73"/>
  <c r="D13" i="73"/>
  <c r="E13" i="73"/>
  <c r="F13" i="73"/>
  <c r="G13" i="73"/>
  <c r="H13" i="73"/>
  <c r="I13" i="73"/>
  <c r="J13" i="73"/>
  <c r="K13" i="73"/>
  <c r="B13" i="73"/>
  <c r="B36" i="99"/>
  <c r="J28" i="99"/>
  <c r="J33" i="99"/>
  <c r="J26" i="99"/>
  <c r="J20" i="99"/>
  <c r="J10" i="146" l="1"/>
  <c r="J13" i="99"/>
  <c r="J12" i="99"/>
  <c r="I12" i="119" l="1"/>
  <c r="H12" i="119"/>
  <c r="G12" i="119"/>
  <c r="F12" i="119"/>
  <c r="D12" i="119"/>
  <c r="C12" i="119"/>
  <c r="B12" i="119"/>
  <c r="E11" i="119"/>
  <c r="J11" i="119" s="1"/>
  <c r="J10" i="119"/>
  <c r="J9" i="119"/>
  <c r="E8" i="119"/>
  <c r="E12" i="119" s="1"/>
  <c r="E47" i="72"/>
  <c r="J12" i="119" l="1"/>
  <c r="J8" i="119"/>
  <c r="H30" i="68" l="1"/>
  <c r="L16" i="120" l="1"/>
  <c r="J22" i="99" l="1"/>
  <c r="J23" i="99"/>
  <c r="J31" i="99"/>
  <c r="J17" i="99"/>
  <c r="B23" i="98" l="1"/>
  <c r="F30" i="68" l="1"/>
  <c r="G30" i="68" l="1"/>
  <c r="B38" i="98" l="1"/>
  <c r="C41" i="98"/>
  <c r="D41" i="98" l="1"/>
  <c r="E15" i="98" l="1"/>
  <c r="L11" i="73"/>
  <c r="J24" i="99"/>
  <c r="B41" i="98"/>
  <c r="B37" i="98" s="1"/>
  <c r="B8" i="98"/>
  <c r="B7" i="98" s="1"/>
  <c r="B36" i="98" l="1"/>
  <c r="E45" i="98" l="1"/>
  <c r="D38" i="98"/>
  <c r="D37" i="98" s="1"/>
  <c r="C38" i="98"/>
  <c r="C37" i="98" s="1"/>
  <c r="D36" i="98" l="1"/>
  <c r="B18" i="71"/>
  <c r="B24" i="71"/>
  <c r="B20" i="98"/>
  <c r="D30" i="68"/>
  <c r="E31" i="68" s="1"/>
  <c r="F17" i="68"/>
  <c r="G17" i="68"/>
  <c r="G32" i="68" s="1"/>
  <c r="E46" i="98"/>
  <c r="B31" i="98"/>
  <c r="C31" i="98"/>
  <c r="C29" i="98" s="1"/>
  <c r="D31" i="98"/>
  <c r="D29" i="98" s="1"/>
  <c r="B43" i="120"/>
  <c r="L10" i="120"/>
  <c r="L9" i="83"/>
  <c r="L10" i="83"/>
  <c r="L11" i="83"/>
  <c r="J9" i="99"/>
  <c r="J10" i="99"/>
  <c r="J11" i="99"/>
  <c r="J14" i="99"/>
  <c r="J15" i="99"/>
  <c r="J16" i="99"/>
  <c r="J18" i="99"/>
  <c r="J19" i="99"/>
  <c r="J21" i="99"/>
  <c r="J25" i="99"/>
  <c r="J27" i="99"/>
  <c r="J30" i="99"/>
  <c r="J34" i="99"/>
  <c r="J35" i="99"/>
  <c r="J8" i="99"/>
  <c r="C36" i="99"/>
  <c r="D36" i="99"/>
  <c r="E36" i="99"/>
  <c r="F36" i="99"/>
  <c r="G36" i="99"/>
  <c r="H36" i="99"/>
  <c r="I36" i="99"/>
  <c r="C15" i="71"/>
  <c r="C18" i="71" s="1"/>
  <c r="D15" i="71"/>
  <c r="D18" i="71" s="1"/>
  <c r="E33" i="98"/>
  <c r="B17" i="98"/>
  <c r="L8" i="120"/>
  <c r="E16" i="71"/>
  <c r="E14" i="71"/>
  <c r="D43" i="120"/>
  <c r="C30" i="68"/>
  <c r="B30" i="68"/>
  <c r="C17" i="68"/>
  <c r="B17" i="68"/>
  <c r="E26" i="71"/>
  <c r="D24" i="71"/>
  <c r="C24" i="71"/>
  <c r="E23" i="71"/>
  <c r="E22" i="71"/>
  <c r="E21" i="71"/>
  <c r="E17" i="71"/>
  <c r="E13" i="71"/>
  <c r="E12" i="71"/>
  <c r="E11" i="71"/>
  <c r="E10" i="71"/>
  <c r="E9" i="71"/>
  <c r="E44" i="98"/>
  <c r="E43" i="98"/>
  <c r="E42" i="98"/>
  <c r="E41" i="98"/>
  <c r="E40" i="98"/>
  <c r="E39" i="98"/>
  <c r="E32" i="98"/>
  <c r="E30" i="98"/>
  <c r="E28" i="98"/>
  <c r="E27" i="98"/>
  <c r="E26" i="98"/>
  <c r="E25" i="98"/>
  <c r="E24" i="98"/>
  <c r="D23" i="98"/>
  <c r="D20" i="98" s="1"/>
  <c r="C23" i="98"/>
  <c r="C20" i="98" s="1"/>
  <c r="E22" i="98"/>
  <c r="E19" i="98"/>
  <c r="E18" i="98"/>
  <c r="D17" i="98"/>
  <c r="C17" i="98"/>
  <c r="E16" i="98"/>
  <c r="E14" i="98"/>
  <c r="E13" i="98"/>
  <c r="E12" i="98"/>
  <c r="E11" i="98"/>
  <c r="E10" i="98"/>
  <c r="E9" i="98"/>
  <c r="D8" i="98"/>
  <c r="D7" i="98" s="1"/>
  <c r="C8" i="98"/>
  <c r="C7" i="98" s="1"/>
  <c r="C36" i="98"/>
  <c r="L7" i="120"/>
  <c r="L9" i="120"/>
  <c r="L11" i="120"/>
  <c r="L13" i="120"/>
  <c r="L14" i="120"/>
  <c r="L15" i="120"/>
  <c r="L17" i="120"/>
  <c r="L18" i="120"/>
  <c r="L19" i="120"/>
  <c r="L42" i="120"/>
  <c r="L6" i="120"/>
  <c r="I43" i="120"/>
  <c r="J43" i="120"/>
  <c r="K43" i="120"/>
  <c r="L43" i="120" s="1"/>
  <c r="C43" i="120"/>
  <c r="E43" i="120"/>
  <c r="F43" i="120"/>
  <c r="G43" i="120"/>
  <c r="H43" i="120"/>
  <c r="C10" i="100"/>
  <c r="D10" i="100"/>
  <c r="E10" i="100"/>
  <c r="F10" i="100"/>
  <c r="G10" i="100"/>
  <c r="H10" i="100"/>
  <c r="I10" i="100"/>
  <c r="B10" i="100"/>
  <c r="J10" i="100" s="1"/>
  <c r="J9" i="100"/>
  <c r="C12" i="83"/>
  <c r="D12" i="83"/>
  <c r="E12" i="83"/>
  <c r="F12" i="83"/>
  <c r="G12" i="83"/>
  <c r="H12" i="83"/>
  <c r="I12" i="83"/>
  <c r="J12" i="83"/>
  <c r="K12" i="83"/>
  <c r="B12" i="83"/>
  <c r="L8" i="83"/>
  <c r="J9" i="101"/>
  <c r="J10" i="101"/>
  <c r="F12" i="101"/>
  <c r="G12" i="101"/>
  <c r="H12" i="101"/>
  <c r="I12" i="101"/>
  <c r="J8" i="100"/>
  <c r="C12" i="101"/>
  <c r="D12" i="101"/>
  <c r="E11" i="101"/>
  <c r="J11" i="101" s="1"/>
  <c r="E8" i="101"/>
  <c r="J8" i="101"/>
  <c r="B12" i="101"/>
  <c r="E12" i="101"/>
  <c r="J12" i="101" s="1"/>
  <c r="E17" i="98" l="1"/>
  <c r="E18" i="68"/>
  <c r="H32" i="68"/>
  <c r="B28" i="71"/>
  <c r="C32" i="68"/>
  <c r="B32" i="68"/>
  <c r="L13" i="73"/>
  <c r="L12" i="83"/>
  <c r="D28" i="71"/>
  <c r="E23" i="98"/>
  <c r="E8" i="98"/>
  <c r="C34" i="98"/>
  <c r="H23" i="81"/>
  <c r="E31" i="98"/>
  <c r="F32" i="68"/>
  <c r="E29" i="98"/>
  <c r="C28" i="71"/>
  <c r="D34" i="98"/>
  <c r="E7" i="98"/>
  <c r="E20" i="98"/>
  <c r="B34" i="98"/>
  <c r="E34" i="98" l="1"/>
  <c r="O28" i="150"/>
  <c r="O33" i="150" s="1"/>
  <c r="M33" i="150"/>
</calcChain>
</file>

<file path=xl/sharedStrings.xml><?xml version="1.0" encoding="utf-8"?>
<sst xmlns="http://schemas.openxmlformats.org/spreadsheetml/2006/main" count="886" uniqueCount="381">
  <si>
    <t>Megnevezés</t>
  </si>
  <si>
    <t>Működési bevételek</t>
  </si>
  <si>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</si>
  <si>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</si>
  <si>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</si>
  <si>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</si>
  <si>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</si>
  <si>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</si>
  <si>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</si>
  <si>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</si>
  <si>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</si>
  <si>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</si>
  <si>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adatok ezer forintban</t>
  </si>
  <si>
    <t>8.</t>
  </si>
  <si>
    <t>Összesen:</t>
  </si>
  <si>
    <t>21.</t>
  </si>
  <si>
    <t>13.</t>
  </si>
  <si>
    <t>Müködési kiadás összesen:</t>
  </si>
  <si>
    <t>Müködési bevétel összesen:</t>
  </si>
  <si>
    <t>Felhalmozási kiadások</t>
  </si>
  <si>
    <t>Felhalmozási bevételek</t>
  </si>
  <si>
    <t>Felhalmozási kiadás összesen:</t>
  </si>
  <si>
    <t>Felhalmozási bevétel összesen:</t>
  </si>
  <si>
    <t>M i n d ö s s z e s e n  :</t>
  </si>
  <si>
    <t>Összesen</t>
  </si>
  <si>
    <t>12.</t>
  </si>
  <si>
    <t xml:space="preserve">adatok ezer forintban </t>
  </si>
  <si>
    <t xml:space="preserve">Kiemelt előirányzatok </t>
  </si>
  <si>
    <t xml:space="preserve">Összesen </t>
  </si>
  <si>
    <t>Működési kiadások összesen</t>
  </si>
  <si>
    <t xml:space="preserve">Kiadások összesen: </t>
  </si>
  <si>
    <t>Felújítási cél megnevezése</t>
  </si>
  <si>
    <t xml:space="preserve">ezer forintban </t>
  </si>
  <si>
    <t>Feladat megnevezése</t>
  </si>
  <si>
    <t>Előirányzat</t>
  </si>
  <si>
    <t>jan.</t>
  </si>
  <si>
    <t>febr.</t>
  </si>
  <si>
    <t>márc.</t>
  </si>
  <si>
    <t>ápr.</t>
  </si>
  <si>
    <t>máj.</t>
  </si>
  <si>
    <t>jun.</t>
  </si>
  <si>
    <t>júl.</t>
  </si>
  <si>
    <t>aug.</t>
  </si>
  <si>
    <t>szept.</t>
  </si>
  <si>
    <t>okt.</t>
  </si>
  <si>
    <t>nov.</t>
  </si>
  <si>
    <t>dec.</t>
  </si>
  <si>
    <t>BEVÉTELEK</t>
  </si>
  <si>
    <t>BEVÉTEL ÖSSZESEN</t>
  </si>
  <si>
    <t>KIADÁSOK</t>
  </si>
  <si>
    <t>KIADÁS ÖSSZESEN</t>
  </si>
  <si>
    <t>B E V É T E L E K</t>
  </si>
  <si>
    <t>Sor-
szám</t>
  </si>
  <si>
    <t>Bevételi jogcím</t>
  </si>
  <si>
    <t>K I A D Á S O K</t>
  </si>
  <si>
    <t>Sor-szám</t>
  </si>
  <si>
    <t>Kiadási jogcímek</t>
  </si>
  <si>
    <t>14.</t>
  </si>
  <si>
    <t>16.</t>
  </si>
  <si>
    <t>17.</t>
  </si>
  <si>
    <t>15.</t>
  </si>
  <si>
    <t>18.</t>
  </si>
  <si>
    <t>19.</t>
  </si>
  <si>
    <t>20.</t>
  </si>
  <si>
    <t>22.</t>
  </si>
  <si>
    <t>23.</t>
  </si>
  <si>
    <t>24.</t>
  </si>
  <si>
    <t>Egyek Nagyközség Önkormányzat Felhalmozási kiadásai feladatonként</t>
  </si>
  <si>
    <t>KIMUTATÁS</t>
  </si>
  <si>
    <t>évre tervezett tartalékokról</t>
  </si>
  <si>
    <t>Tartalék összesen:</t>
  </si>
  <si>
    <t>Tárkányi Béla Könyvtár és Művelődési Ház összesen:</t>
  </si>
  <si>
    <t>Egyeki Szöghatár Nonprofit Kft.</t>
  </si>
  <si>
    <t>25.</t>
  </si>
  <si>
    <t>26.</t>
  </si>
  <si>
    <t>27.</t>
  </si>
  <si>
    <t>Önkormányzati Tűzoltóság</t>
  </si>
  <si>
    <t xml:space="preserve">Ssz. </t>
  </si>
  <si>
    <t xml:space="preserve"> 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</si>
  <si>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</si>
  <si>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</si>
  <si>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</si>
  <si>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</si>
  <si>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</si>
  <si>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</si>
  <si>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B355. Egyéb áruhasználati és szolgáltatási adók (talajterhelési díj)</t>
  </si>
  <si>
    <t>B36. Egyéb közhatalmi bevételek (bírság, pótlék, mezőőri díj)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</si>
  <si>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</si>
  <si>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</si>
  <si>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</si>
  <si>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</si>
  <si>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B114. Települési önkormányzatok kulturális feladatainak támogatása</t>
  </si>
  <si>
    <t>B116 Helyi önkormányzatok kiegészítő támogatása</t>
  </si>
  <si>
    <t>B115 Működési célú központosított előirányzatok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</si>
  <si>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</si>
  <si>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</si>
  <si>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</si>
  <si>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</si>
  <si>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</si>
  <si>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</si>
  <si>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</si>
  <si>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</si>
  <si>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</si>
  <si>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</si>
  <si>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</si>
  <si>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</si>
  <si>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</si>
  <si>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</si>
  <si>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</si>
  <si>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</si>
  <si>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</si>
  <si>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106010 Lakóingatlan szociális célú bérbeadás, üzemeltetés</t>
  </si>
  <si>
    <t>013350 Az önkormányzati vagyonnal való gazdálk-sal kapcs. Feladatok</t>
  </si>
  <si>
    <t>066020 Város és községgazdálkodás</t>
  </si>
  <si>
    <t>018010 Önkormányzatok elszámolásai a közp-i ktg.vetéssel</t>
  </si>
  <si>
    <t>900020 Önkormányzati funkciókra nem sorolható bevételek államháztartásoknak</t>
  </si>
  <si>
    <t>900060 Forgatási és befektetési célú finanszírozási műveletek</t>
  </si>
  <si>
    <t>107055 Falugondoki, tanyagondnoki feladatok ellátása</t>
  </si>
  <si>
    <t>041237 Közfogallkoztatási mintaprogram</t>
  </si>
  <si>
    <t>013320 Köztemető fenntartás és működtetés</t>
  </si>
  <si>
    <t>011130 Önkormányzatok és önkormányzati hivatalok jogalkotói és általános igazgatási tevékenysége</t>
  </si>
  <si>
    <t>011220 Adó-, vám és jövedéki igazgatás</t>
  </si>
  <si>
    <t>082042 Könyvtári állomány gyarapítása, nyilvántartása</t>
  </si>
  <si>
    <t>082044 Könyvtári szolgáltatások</t>
  </si>
  <si>
    <t>082063 Múzeumi, kiállítási tevékenység</t>
  </si>
  <si>
    <t>082091 Közművelődési- közösségi és társadalmi részvétel fejlesztése</t>
  </si>
  <si>
    <t>Költségvetési bevétel rovatrend</t>
  </si>
  <si>
    <t>Költségvetési kiadás rovatrand</t>
  </si>
  <si>
    <t>K1. Személyi juttatások</t>
  </si>
  <si>
    <t>K2. Munkaadókat terhelő járulékok és szociális hozzájárulási adók</t>
  </si>
  <si>
    <t>K3. Dologi kiadások</t>
  </si>
  <si>
    <t>K4. Ellátottak pénzbeli juttatásai</t>
  </si>
  <si>
    <t>K6. Beruházások</t>
  </si>
  <si>
    <t>K7. Felújítások</t>
  </si>
  <si>
    <t>K8. Egyéb felhalmozási célú kiadások</t>
  </si>
  <si>
    <t>Felhalmozási kiadások összesen:</t>
  </si>
  <si>
    <t>K5. Egyéb működési célú kiadások (tartalékok nélkül)</t>
  </si>
  <si>
    <t>K9. Finanszírozási kiadások (működési)</t>
  </si>
  <si>
    <t>K9. Finanszírozási kiadások (felhalmozási)</t>
  </si>
  <si>
    <t xml:space="preserve">K2. Munkaadókat terhelő járulékok és szociális hozzájárulási adó </t>
  </si>
  <si>
    <t xml:space="preserve">K4. Ellátottak pénzbeli juttatásai </t>
  </si>
  <si>
    <t>K512. Tartalék tartalék</t>
  </si>
  <si>
    <t>K9. Finanszírozási kiadások</t>
  </si>
  <si>
    <t>051040 Nem veszélyes hulladék kezelése ártalmatlanítása</t>
  </si>
  <si>
    <t>083030 Egyéb kiadói tevékenyésg</t>
  </si>
  <si>
    <t>064010 Közvilágítás</t>
  </si>
  <si>
    <t>032020 Tűz és katasztrófavédelmi tevékenységek</t>
  </si>
  <si>
    <t>072111 Háziorvosi alapellátás</t>
  </si>
  <si>
    <t>072112 Háziorvosi ügyeleti ellátás</t>
  </si>
  <si>
    <t>072210 Járóbetegek gyógyító szakellátása</t>
  </si>
  <si>
    <t>074040 Fertőző megbetegedéseket megel.jár.ü.ell.</t>
  </si>
  <si>
    <t>107060 Egyéb szociális pénzbeni ellátások, tám-k</t>
  </si>
  <si>
    <t>011130 Önk.-k és önk-i hav-k jogalkotói és ált.ig.tev.</t>
  </si>
  <si>
    <t>K2. Munkaadókat terhelő járulékok és szociális hozzájárulási adó</t>
  </si>
  <si>
    <t>K5. Egyéb működési célú kiadások (tartalék nélkül)</t>
  </si>
  <si>
    <t>K512. Tartalék</t>
  </si>
  <si>
    <t>K5. Egyéb működési célú kiadások</t>
  </si>
  <si>
    <t>ebből: tartalék (működési)</t>
  </si>
  <si>
    <t>B3. Közhatalmi bevételek</t>
  </si>
  <si>
    <t>B8. Finanszírozási bevételek (működési)</t>
  </si>
  <si>
    <t>B8. Finanszírozási bevételek (felhalmozási)</t>
  </si>
  <si>
    <t>B21. Felhalmozási célú önkormányzati támogatások (központosított előirányzatok,  vis maior)</t>
  </si>
  <si>
    <t>K1. Személyi  juttatás</t>
  </si>
  <si>
    <t>K11. Foglalkoztatottak személyi juttatásai</t>
  </si>
  <si>
    <t>K12. Külső személyi juttatások</t>
  </si>
  <si>
    <t xml:space="preserve">K9. Finanszírozási kiadások </t>
  </si>
  <si>
    <t xml:space="preserve">   ebből: közfoglalkoztatás</t>
  </si>
  <si>
    <t>Egyeki Sportbarátok Sport Egyesülete</t>
  </si>
  <si>
    <t>Polgárőrség</t>
  </si>
  <si>
    <t>Temetési kölcsön</t>
  </si>
  <si>
    <t>Kormányzati funkció</t>
  </si>
  <si>
    <t>044320</t>
  </si>
  <si>
    <t>011130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</si>
  <si>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</si>
  <si>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</si>
  <si>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</si>
  <si>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B115. Működési célú központosított előirányzatok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</si>
  <si>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</si>
  <si>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</si>
  <si>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</si>
  <si>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</si>
  <si>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</si>
  <si>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</si>
  <si>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</si>
  <si>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</si>
  <si>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</si>
  <si>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</si>
  <si>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</si>
  <si>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</si>
  <si>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</si>
  <si>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 xml:space="preserve"> KIADÁSOK ÖSSZESEN: </t>
  </si>
  <si>
    <t xml:space="preserve">K5. Egyéb működési célú kiadások </t>
  </si>
  <si>
    <t>B116. Helyi önkormányzatok kiegészítő támogatása</t>
  </si>
  <si>
    <t>B16. Egyéb működési célú támogatások bevételei államháztartáson belülről</t>
  </si>
  <si>
    <t>B8111. Hosszú lejáratú hitelek, kölcsön felvétele</t>
  </si>
  <si>
    <t>B8113. Rövid lejáratú hitelek, kölcsönök felvétele</t>
  </si>
  <si>
    <t>B8192. Rövid lejáratú kölcsönök bevételei</t>
  </si>
  <si>
    <t>044320 Építőipar támogatása</t>
  </si>
  <si>
    <t>084031 Civil szervezetek működési támogatása</t>
  </si>
  <si>
    <t>045160 Közutak, hidak, alagutak fenntartása</t>
  </si>
  <si>
    <t>104060 A gyermekek, fiatalok és családok életmin.jav.</t>
  </si>
  <si>
    <t xml:space="preserve">   ebből: választott tisztségviselők juttatásai</t>
  </si>
  <si>
    <t xml:space="preserve">Környezetvédelmi pályázat </t>
  </si>
  <si>
    <t>K915. Finanszírozási kiadások</t>
  </si>
  <si>
    <t>K9. Finanszírozási kiadások felhalmozási</t>
  </si>
  <si>
    <t>041237</t>
  </si>
  <si>
    <t>013350</t>
  </si>
  <si>
    <t>28.</t>
  </si>
  <si>
    <t>29.</t>
  </si>
  <si>
    <t>30.</t>
  </si>
  <si>
    <t>31.</t>
  </si>
  <si>
    <t>32.</t>
  </si>
  <si>
    <t>33.</t>
  </si>
  <si>
    <t>34.</t>
  </si>
  <si>
    <t>35.</t>
  </si>
  <si>
    <t>B.8192. Rövid lejáratú kölcsönök bevételei</t>
  </si>
  <si>
    <t>Egyéb központi támogatás</t>
  </si>
  <si>
    <t>Pótlékok, bírságok egyéb közhatalmi bevételek</t>
  </si>
  <si>
    <t>B113. Települési önkormányzatok szociális feladatainak támogatása</t>
  </si>
  <si>
    <t>B814. Államháztartáson belüli megelőlegezések</t>
  </si>
  <si>
    <t>2019. évi előirányzat</t>
  </si>
  <si>
    <t>B.14. Működési célú visszatérítendő támogatások, kölcsönök visszatérülése államháztartáson belülről</t>
  </si>
  <si>
    <t>042180 Állat- egészségügyi ellátás</t>
  </si>
  <si>
    <t>011130 Önk-k és önkormányzati hivatalok jogalkotási és ált. ig. tevékenysége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</si>
  <si>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</si>
  <si>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</si>
  <si>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>Széchenyi program keretében vásárolt lakások felújítása</t>
  </si>
  <si>
    <t>042180</t>
  </si>
  <si>
    <t>B74. Fehalmozási célú visszatérítendő támogatások, kölcsönök visszatérülése államháztartáson kívülről</t>
  </si>
  <si>
    <t>B75. Egyéb felhalmozási célú átvett pénzeszközök</t>
  </si>
  <si>
    <t>052020 Szennyvíz gyűjtése, tisztítása és elhelyezése</t>
  </si>
  <si>
    <t>Balmazújvárosi Többcélú Társulás</t>
  </si>
  <si>
    <t>Elvonások és befizetések</t>
  </si>
  <si>
    <t>018010 Önkormányzatok elszámolásai a központi költségvetéssel</t>
  </si>
  <si>
    <t>074051 Nem fertőző megbetegedések megelőzés</t>
  </si>
  <si>
    <t>084031 Civil szervezetek támogatása</t>
  </si>
  <si>
    <t>042180 Állat-egészségügy ellátás</t>
  </si>
  <si>
    <t>B14. Működési célú visszatérítendő támogatások, kölcsönök visszatérülése államháztartáson belülről</t>
  </si>
  <si>
    <t>Működésképtelen önkormányzatok egyéb támogatása</t>
  </si>
  <si>
    <t>5000 fő feletti lakosságszámú települési önk.adósság konsz.során kapott felhalmozási támogatás</t>
  </si>
  <si>
    <t>052020 Szennyvíz gyűjtése, tisztítása, elhelyezése</t>
  </si>
  <si>
    <t>ebből: K915. Központi irányítószervi támogatás folyósítás</t>
  </si>
  <si>
    <t>K5. Egyéb működési célú kiadások (működési tartalékka együtt)</t>
  </si>
  <si>
    <t>ebből: K513 Tartalék (működési)</t>
  </si>
  <si>
    <t>K513. Tartalékok (felhalmozási)</t>
  </si>
  <si>
    <t>Tartalékok (működési)</t>
  </si>
  <si>
    <t>Ebből: K914 Államháztartáson belüli megelőlegezések visszafizetése</t>
  </si>
  <si>
    <t>K915. Központi irányítószervi támogatás folyósítása</t>
  </si>
  <si>
    <t xml:space="preserve">            maradvány igénybevétel</t>
  </si>
  <si>
    <t>ebből: maradvány igénybevétel</t>
  </si>
  <si>
    <t>B1. Működési támogatások államháztartáson belülről</t>
  </si>
  <si>
    <t>Államháztartáson belüli megelőlegezés</t>
  </si>
  <si>
    <t>Egyek Nagyközség Önkormányzat és költségvetési szervei bevételei forrásonként, főbb jogcím-csoportonkénti részletezettségben</t>
  </si>
  <si>
    <t xml:space="preserve">adatok forintban </t>
  </si>
  <si>
    <t>B31. Jövedelemadók</t>
  </si>
  <si>
    <t>051040 Nem veszélyes hulladék kezelése, ártalmatlanítása</t>
  </si>
  <si>
    <t>Fejlesztési célú tartalék összesen:</t>
  </si>
  <si>
    <t>Általános tartalék összesen:</t>
  </si>
  <si>
    <t>adatok forintban</t>
  </si>
  <si>
    <t>018030 Támogatási célú finanszírozási műveletek</t>
  </si>
  <si>
    <t>104037 Intézményen kívüli gyermekétkeztetés</t>
  </si>
  <si>
    <t xml:space="preserve">K513. Tartalék </t>
  </si>
  <si>
    <t>K5. Felhalmozási célú tartalék</t>
  </si>
  <si>
    <t>36.</t>
  </si>
  <si>
    <t>Adójellegű bevételek</t>
  </si>
  <si>
    <t>Viziközmű vagyon fejlesztés</t>
  </si>
  <si>
    <t>082040</t>
  </si>
  <si>
    <t>B31. Magánszemélyek jövedelemadói</t>
  </si>
  <si>
    <t>K513. Tartalékok</t>
  </si>
  <si>
    <t>K513. Tartalékok (működési)</t>
  </si>
  <si>
    <t>ebből: felhalmozási célú hitelfelvétel</t>
  </si>
  <si>
    <t>2018. terv</t>
  </si>
  <si>
    <t xml:space="preserve"> ebből K914. Államháztartáson belüli megelőlegezések</t>
  </si>
  <si>
    <t>Működési célú általános tartalék</t>
  </si>
  <si>
    <t>Egyek Nagyközség bel- és külterületének csapadékvíz-elvezető rendszer rekonstrukciója I. ütem</t>
  </si>
  <si>
    <t>Bölcsődei ellátás infrastrukturális fejlesztése Egyeken</t>
  </si>
  <si>
    <t>B.15.Működési célú visszatérítendő támogatások, kölcsönök igénybevétele államháztartáson belülről</t>
  </si>
  <si>
    <t>074051 Nem fertőző megbetegedések megelőzése</t>
  </si>
  <si>
    <t>2. Egyeki Polgármesteri Hivatal</t>
  </si>
  <si>
    <t>3. Tárkányi Béla Könytár és Művelődési ház</t>
  </si>
  <si>
    <t>1. Egyek Nagyközség Önkormányzata</t>
  </si>
  <si>
    <t>Működési kiadások</t>
  </si>
  <si>
    <t>Egyek Nagyközség Önkormányzat Felújítási kiadásai célonként</t>
  </si>
  <si>
    <t>Egyek település szennyvízelvezetési- és tisztítási projektje</t>
  </si>
  <si>
    <t>052020</t>
  </si>
  <si>
    <t>Iparterület fejlesztése</t>
  </si>
  <si>
    <t xml:space="preserve">2019. Előirányzat 
Önkormányzat </t>
  </si>
  <si>
    <t xml:space="preserve">2019. Előirányzat Egyeki Polgármesteri Hivatal </t>
  </si>
  <si>
    <t>2019. Előirányzat Tárkányi Béla Könyvtár és Művelődési Ház</t>
  </si>
  <si>
    <t xml:space="preserve">2019. Előirányzat  Egyek Nagyközség Önkormányzata </t>
  </si>
  <si>
    <t xml:space="preserve">2019. Előirányzat 
Egyeki Polgármesteri Hivatal </t>
  </si>
  <si>
    <t>2019. Előirányzat 
Tárkányi Béla Könyvt. És Műv.H.</t>
  </si>
  <si>
    <t>2019. Előirányzat 
Összesen:</t>
  </si>
  <si>
    <t>2019. évi előirányzat (Ft)</t>
  </si>
  <si>
    <t>2018. évi várható teljesítés</t>
  </si>
  <si>
    <t>2017. évi tényleges teljesítés</t>
  </si>
  <si>
    <t>2019. évi eredeti előirányzat</t>
  </si>
  <si>
    <t>045120 Út- autópálya építés</t>
  </si>
  <si>
    <t>Egyek Nagyközség Önkormányzatának 2019. évi bevételei</t>
  </si>
  <si>
    <t>Egyek Nagyközség Önkormányzatának 2019. évre tervezett bevételei kötelező feladatonként</t>
  </si>
  <si>
    <t xml:space="preserve">Egyeki Polgármesteri Hivatal 2019. évi tervezett bevételei </t>
  </si>
  <si>
    <t>Egyeki Polgármesteri Hivatal 2019. évi tervezett bevételei kötelező feladatonként</t>
  </si>
  <si>
    <t>Tárkányi Béla Könyvtár és Művelődési Ház 2019. évi tervezett bevételei</t>
  </si>
  <si>
    <t>Tárkányi Béla Könyvtár és Művelődési Ház 2019. évi bevételei</t>
  </si>
  <si>
    <t>Egyek Nagyközség Önkormányzat és költségvetési szervei 2019. évi  kiadásai kiemelt előirányzatonként</t>
  </si>
  <si>
    <t>Egyeki Polgármesteri Hivatal 2019. évi tervezett kiadásai feladatonként</t>
  </si>
  <si>
    <t>Egyeki Polgármesteri Hivatal 2019. évi tervezett kiadásai kötelező feladatonként</t>
  </si>
  <si>
    <t>Egyek Nagyközség Önkormányzatának 2019. évi tervezett kiadásai  feladatonként</t>
  </si>
  <si>
    <t>Egyek Nagyközség Önkormányzatának 2019. évi tervezett kiadásai  kötelezőfeladatonként</t>
  </si>
  <si>
    <t>045120 Út-, autópálya építés</t>
  </si>
  <si>
    <t>086090 Egyéb szabadidős szolgáltatások</t>
  </si>
  <si>
    <t>Egyek Nagyközség Önkormányzat és költségvetési szervei 2019. évi működési  kiadásai kiemelt előirányzatonként</t>
  </si>
  <si>
    <t>Nem közművel összegyűjtött szenyvízártalmatlanítás tám.</t>
  </si>
  <si>
    <t>Működési célú visszatérítendő kölcsön nyújtása:ESBSE</t>
  </si>
  <si>
    <t>Tájház felújítása</t>
  </si>
  <si>
    <t>082063</t>
  </si>
  <si>
    <t>Zsidó temető felújítása</t>
  </si>
  <si>
    <t xml:space="preserve">2019. Évi előirányzat </t>
  </si>
  <si>
    <t>Könyvtár: egyéb tárgyi eszköz beszerzés</t>
  </si>
  <si>
    <t>Polgármesteri Hivatal egyéb tárgyi eszközök beszerzése</t>
  </si>
  <si>
    <t>Önkormányzati jogalkotás: számítástechnikai eszközök beszerzése</t>
  </si>
  <si>
    <t>Közfoglalkoztatási mintaprogramok: egyéb tárgyi eszköz beszerzés</t>
  </si>
  <si>
    <t>Egyek-Telekháza: játszótéri eszköz beszerzés</t>
  </si>
  <si>
    <t>Ingatlan vásárlás: Egyek, Tisza u. 2.</t>
  </si>
  <si>
    <t>Kamerarendszer korszerűsítése</t>
  </si>
  <si>
    <t>013320</t>
  </si>
  <si>
    <t>Temető fejlesztés: egyéb tárgyi eszköz beszerzés</t>
  </si>
  <si>
    <t>064010</t>
  </si>
  <si>
    <t>Közvilágítás bővítése: kivitelezési munkálatok</t>
  </si>
  <si>
    <t>Közvilágítás bővítése: tervezési díj</t>
  </si>
  <si>
    <t>Településrendezési terv készítés</t>
  </si>
  <si>
    <t>Fogászati kezelőegység vásárlás</t>
  </si>
  <si>
    <t>Gyepmesteri telep: egyéb tárgyi eszköz beszerzés</t>
  </si>
  <si>
    <t>045120</t>
  </si>
  <si>
    <t>Külterületi utak fejlesztése</t>
  </si>
  <si>
    <t>Piac csarnok: kiviteli terv</t>
  </si>
  <si>
    <t>Piac csarnok építés</t>
  </si>
  <si>
    <t>Egyek Nagyközség Köztemetőjében építés eszközbeszerzés (pályázati önerő)</t>
  </si>
  <si>
    <t>Négyállásos munkagép- és járműmosó tér kialakítása (pályázati önerő)</t>
  </si>
  <si>
    <t>Idősek Adventje (pályázati önerő)</t>
  </si>
  <si>
    <t>a 2019.</t>
  </si>
  <si>
    <t>Egyek Nagyközség Önkormányzat 2019. évi előirányzat-felhasználási ütemterve</t>
  </si>
  <si>
    <t>2019. Évi Költségvetési kiadások összesen</t>
  </si>
  <si>
    <t>2019. évi Költségvetési bevételek összesen</t>
  </si>
  <si>
    <t xml:space="preserve">                                              Egyek Nagyközség Önkormányzata működési és felhalmozási célú bevételeinek és kiadásainak 2017. évi tényleges, 2018. évi várható és 2019. évi eredeti előirányzata mérleg rendszerben</t>
  </si>
  <si>
    <t xml:space="preserve">Működési bevételek és kiadások egyenlege: </t>
  </si>
  <si>
    <t xml:space="preserve">Felhalmozási bevételek és kiadások egyenlege: </t>
  </si>
  <si>
    <t>Kétöklű Szociális Szövetkezet működési támogatása</t>
  </si>
  <si>
    <t>Önkormányzati Tűzoltóságnak nyújt.visszatér. Tám.</t>
  </si>
  <si>
    <t>Visszatérítendő krízis segély</t>
  </si>
  <si>
    <t>Mentőállomás támogatása</t>
  </si>
  <si>
    <t>Iskolaeü. Finanszírozás támogatása</t>
  </si>
  <si>
    <t>032020 Tűz- és katasztrófavédelmi tevékenyeségek</t>
  </si>
  <si>
    <t>041233 Hosszabb időtartamú közfoglalkoztatás</t>
  </si>
  <si>
    <t>056010 Komplex környezetvédelmi programok támogatása</t>
  </si>
  <si>
    <t>082091 Közművelődés - közösségi és társadalmi részvétel fejelsztése</t>
  </si>
  <si>
    <t>086010 Határon túli magyarok egyéb támogatásai</t>
  </si>
  <si>
    <t>107060 Egyéb szociális pénzbeli és természetbeni ellátás</t>
  </si>
  <si>
    <t>107090 Romák társadalmi integrációját elősegítő tevékenységek, programok</t>
  </si>
  <si>
    <t>016010 Orszgágyűlési, önkormányzati és európai parlamenti képviselőválasztásokhoz kapcsolódó tevékenységeék</t>
  </si>
  <si>
    <t>016010 Orszgágyyűlési, önkormányzati és európai parlamenti képviselőválasztásokhoz kapcsolódó tevékenységek</t>
  </si>
  <si>
    <t>Tárkányi Béla Könyvtár és Művelődési Ház 2019. évi tervezett kiadásai feladatonként</t>
  </si>
  <si>
    <t>2019. terv</t>
  </si>
  <si>
    <t>041233 Hosszabb időtartamú közfgolalkoztatás</t>
  </si>
  <si>
    <t>082091 Közművelődés- közösségi és társadalmi részvétel fejlesztése</t>
  </si>
  <si>
    <t>104051 Gyermekvédelmi pénzbeli és természetbeni ellátások</t>
  </si>
  <si>
    <t>Viziközmű vagyon felújítása</t>
  </si>
  <si>
    <t>Önkormányzati ingatlan felújítása: Egyek, Ősz u. 27.</t>
  </si>
  <si>
    <t>056010</t>
  </si>
  <si>
    <t>Komplex környezetvédelmi program támogatása</t>
  </si>
  <si>
    <t>082091</t>
  </si>
  <si>
    <t>Közművelődés - közösségi és társadalmi részvétel fejlesztése</t>
  </si>
  <si>
    <t>Az Önkormányzat 2019. évi Pénzügyi mérlege</t>
  </si>
  <si>
    <t>086090 Egyéb szabadidős szolgáltatás</t>
  </si>
  <si>
    <t>072210 Járóbeteg gyógyító szakellátása</t>
  </si>
  <si>
    <t>107080 Esélyegyenlőség elősegítését célzó tevékenységek és programok</t>
  </si>
  <si>
    <t xml:space="preserve">Szöghatár Kft. Kölcsön nyújtás </t>
  </si>
  <si>
    <t xml:space="preserve">ebből: K914 Államháztartáson belüli megelőlegezés visszafizetése. </t>
  </si>
  <si>
    <t>Béke utca felújítása</t>
  </si>
  <si>
    <t>Esélyegyenlőség elősegítését célzó tevékenységek és programok</t>
  </si>
  <si>
    <t>Falugondnoki tanagondnoki eszköz beszerzés (pályázat)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</si>
</sst>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</numFmts>
  <fonts count="5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u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12"/>
      <name val="Arial"/>
      <family val="2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b/>
      <u/>
      <sz val="8"/>
      <name val="Arial"/>
      <family val="2"/>
    </font>
    <font>
      <i/>
      <sz val="10"/>
      <name val="Arial"/>
      <family val="2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sz val="10"/>
      <name val="Times New Roman"/>
      <family val="1"/>
    </font>
    <font>
      <b/>
      <sz val="16"/>
      <name val="Arial"/>
      <family val="2"/>
      <charset val="238"/>
    </font>
    <font>
      <b/>
      <u/>
      <sz val="16"/>
      <name val="Arial"/>
      <family val="2"/>
      <charset val="238"/>
    </font>
    <font>
      <i/>
      <sz val="10"/>
      <name val="Arial CE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b/>
      <sz val="14"/>
      <name val="Times New Roman"/>
      <family val="1"/>
      <charset val="238"/>
    </font>
    <font>
      <i/>
      <sz val="10"/>
      <color indexed="8"/>
      <name val="Arial"/>
      <family val="2"/>
    </font>
    <font>
      <b/>
      <i/>
      <sz val="8"/>
      <color indexed="8"/>
      <name val="Arial"/>
      <family val="2"/>
      <charset val="238"/>
    </font>
    <font>
      <b/>
      <sz val="9"/>
      <name val="Arial CE"/>
      <charset val="238"/>
    </font>
    <font>
      <b/>
      <i/>
      <sz val="11"/>
      <name val="Arial"/>
      <family val="2"/>
    </font>
    <font>
      <i/>
      <sz val="11"/>
      <name val="Arial CE"/>
      <charset val="238"/>
    </font>
    <font>
      <b/>
      <sz val="16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10"/>
      <color indexed="8"/>
      <name val="Arial"/>
      <family val="2"/>
      <charset val="238"/>
    </font>
    <font>
      <b/>
      <i/>
      <sz val="14"/>
      <name val="Times New Roman"/>
      <family val="1"/>
      <charset val="238"/>
    </font>
    <font>
      <i/>
      <sz val="10"/>
      <color indexed="8"/>
      <name val="Arial"/>
      <family val="2"/>
      <charset val="238"/>
    </font>
    <font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9" fillId="0" borderId="0"/>
    <xf numFmtId="43" fontId="1" fillId="0" borderId="0" applyFont="0" applyFill="0" applyBorder="0" applyAlignment="0" applyProtection="0"/>
  </cellStyleXfs>
  <cellXfs count="668">
    <xf numFmtId="0" fontId="0" fillId="0" borderId="0" xfId="0"/>
    <xf numFmtId="0" fontId="0" fillId="0" borderId="0" xfId="0" applyBorder="1"/>
    <xf numFmtId="3" fontId="0" fillId="0" borderId="0" xfId="0" applyNumberFormat="1"/>
    <xf numFmtId="0" fontId="4" fillId="0" borderId="0" xfId="0" applyFont="1"/>
    <xf numFmtId="3" fontId="4" fillId="0" borderId="0" xfId="0" applyNumberFormat="1" applyFont="1"/>
    <xf numFmtId="0" fontId="5" fillId="0" borderId="0" xfId="0" applyFont="1"/>
    <xf numFmtId="0" fontId="5" fillId="0" borderId="2" xfId="0" applyFont="1" applyBorder="1"/>
    <xf numFmtId="0" fontId="0" fillId="0" borderId="0" xfId="0" applyBorder="1" applyAlignment="1"/>
    <xf numFmtId="0" fontId="14" fillId="0" borderId="8" xfId="0" applyFont="1" applyBorder="1"/>
    <xf numFmtId="0" fontId="12" fillId="0" borderId="0" xfId="0" applyFont="1"/>
    <xf numFmtId="0" fontId="7" fillId="0" borderId="0" xfId="0" applyFont="1" applyAlignment="1"/>
    <xf numFmtId="0" fontId="14" fillId="0" borderId="0" xfId="0" applyFont="1" applyBorder="1"/>
    <xf numFmtId="0" fontId="12" fillId="0" borderId="1" xfId="0" applyFont="1" applyBorder="1"/>
    <xf numFmtId="0" fontId="7" fillId="0" borderId="0" xfId="0" applyFont="1" applyAlignment="1">
      <alignment horizontal="center" wrapText="1"/>
    </xf>
    <xf numFmtId="0" fontId="7" fillId="0" borderId="8" xfId="0" applyFont="1" applyBorder="1" applyAlignment="1"/>
    <xf numFmtId="0" fontId="17" fillId="0" borderId="0" xfId="0" applyFont="1" applyAlignment="1"/>
    <xf numFmtId="0" fontId="14" fillId="0" borderId="9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12" xfId="0" applyFont="1" applyBorder="1"/>
    <xf numFmtId="0" fontId="9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9" fillId="0" borderId="0" xfId="0" applyFont="1" applyBorder="1"/>
    <xf numFmtId="3" fontId="18" fillId="2" borderId="0" xfId="0" applyNumberFormat="1" applyFont="1" applyFill="1" applyBorder="1" applyAlignment="1">
      <alignment horizontal="center"/>
    </xf>
    <xf numFmtId="0" fontId="18" fillId="0" borderId="0" xfId="0" applyFont="1" applyBorder="1"/>
    <xf numFmtId="0" fontId="19" fillId="0" borderId="0" xfId="0" applyFont="1"/>
    <xf numFmtId="0" fontId="18" fillId="0" borderId="13" xfId="0" applyFont="1" applyBorder="1" applyAlignment="1">
      <alignment horizontal="left"/>
    </xf>
    <xf numFmtId="0" fontId="18" fillId="0" borderId="13" xfId="0" applyFont="1" applyBorder="1" applyAlignment="1">
      <alignment horizontal="center"/>
    </xf>
    <xf numFmtId="0" fontId="18" fillId="0" borderId="13" xfId="0" applyFont="1" applyBorder="1"/>
    <xf numFmtId="3" fontId="19" fillId="0" borderId="13" xfId="0" applyNumberFormat="1" applyFont="1" applyBorder="1"/>
    <xf numFmtId="0" fontId="18" fillId="0" borderId="0" xfId="0" applyFont="1"/>
    <xf numFmtId="3" fontId="19" fillId="0" borderId="0" xfId="0" applyNumberFormat="1" applyFont="1"/>
    <xf numFmtId="164" fontId="28" fillId="0" borderId="0" xfId="3" applyNumberFormat="1" applyFont="1" applyFill="1" applyBorder="1" applyAlignment="1" applyProtection="1">
      <alignment horizontal="centerContinuous" vertical="center"/>
    </xf>
    <xf numFmtId="0" fontId="30" fillId="0" borderId="13" xfId="0" applyFont="1" applyBorder="1"/>
    <xf numFmtId="3" fontId="20" fillId="0" borderId="13" xfId="0" applyNumberFormat="1" applyFont="1" applyBorder="1"/>
    <xf numFmtId="0" fontId="14" fillId="0" borderId="14" xfId="3" applyFont="1" applyFill="1" applyBorder="1" applyAlignment="1" applyProtection="1">
      <alignment horizontal="center" vertical="center" wrapText="1"/>
    </xf>
    <xf numFmtId="0" fontId="14" fillId="0" borderId="15" xfId="3" applyFont="1" applyFill="1" applyBorder="1" applyAlignment="1" applyProtection="1">
      <alignment horizontal="center" vertical="center" wrapText="1"/>
    </xf>
    <xf numFmtId="0" fontId="14" fillId="0" borderId="16" xfId="3" applyFont="1" applyFill="1" applyBorder="1" applyAlignment="1" applyProtection="1">
      <alignment horizontal="center" vertical="center" wrapText="1"/>
    </xf>
    <xf numFmtId="0" fontId="14" fillId="0" borderId="17" xfId="3" applyFont="1" applyFill="1" applyBorder="1" applyAlignment="1" applyProtection="1">
      <alignment horizontal="left" vertical="center" wrapText="1" indent="1"/>
    </xf>
    <xf numFmtId="0" fontId="12" fillId="0" borderId="13" xfId="3" applyFont="1" applyFill="1" applyBorder="1" applyAlignment="1" applyProtection="1">
      <alignment horizontal="left" vertical="center" wrapText="1" indent="1"/>
    </xf>
    <xf numFmtId="0" fontId="12" fillId="0" borderId="18" xfId="3" applyFont="1" applyFill="1" applyBorder="1" applyAlignment="1" applyProtection="1">
      <alignment horizontal="left" vertical="center" wrapText="1" indent="1"/>
    </xf>
    <xf numFmtId="0" fontId="12" fillId="0" borderId="13" xfId="3" applyFont="1" applyFill="1" applyBorder="1" applyAlignment="1" applyProtection="1">
      <alignment horizontal="left" vertical="center" wrapText="1" indent="2"/>
    </xf>
    <xf numFmtId="0" fontId="12" fillId="0" borderId="19" xfId="3" applyFont="1" applyFill="1" applyBorder="1" applyAlignment="1" applyProtection="1">
      <alignment horizontal="left" vertical="center" wrapText="1" indent="1"/>
    </xf>
    <xf numFmtId="0" fontId="14" fillId="0" borderId="9" xfId="3" applyFont="1" applyFill="1" applyBorder="1" applyAlignment="1" applyProtection="1">
      <alignment horizontal="left" vertical="center" wrapText="1" indent="1"/>
    </xf>
    <xf numFmtId="164" fontId="14" fillId="0" borderId="7" xfId="3" applyNumberFormat="1" applyFont="1" applyFill="1" applyBorder="1" applyAlignment="1" applyProtection="1">
      <alignment horizontal="centerContinuous" vertical="center"/>
    </xf>
    <xf numFmtId="0" fontId="14" fillId="0" borderId="20" xfId="3" applyFont="1" applyFill="1" applyBorder="1" applyAlignment="1" applyProtection="1">
      <alignment vertical="center" wrapText="1"/>
    </xf>
    <xf numFmtId="0" fontId="12" fillId="0" borderId="21" xfId="3" applyFont="1" applyFill="1" applyBorder="1" applyAlignment="1" applyProtection="1">
      <alignment horizontal="left" vertical="center" wrapText="1" indent="1"/>
    </xf>
    <xf numFmtId="0" fontId="14" fillId="0" borderId="15" xfId="3" applyFont="1" applyFill="1" applyBorder="1" applyAlignment="1" applyProtection="1">
      <alignment vertical="center" wrapText="1"/>
    </xf>
    <xf numFmtId="0" fontId="32" fillId="0" borderId="0" xfId="0" applyFont="1"/>
    <xf numFmtId="0" fontId="12" fillId="0" borderId="24" xfId="0" applyFont="1" applyBorder="1"/>
    <xf numFmtId="0" fontId="12" fillId="0" borderId="25" xfId="0" applyFont="1" applyBorder="1"/>
    <xf numFmtId="0" fontId="7" fillId="0" borderId="0" xfId="0" applyFont="1" applyBorder="1" applyAlignment="1">
      <alignment horizontal="center"/>
    </xf>
    <xf numFmtId="0" fontId="14" fillId="0" borderId="0" xfId="0" applyFont="1" applyBorder="1" applyAlignment="1"/>
    <xf numFmtId="3" fontId="14" fillId="0" borderId="0" xfId="0" applyNumberFormat="1" applyFont="1" applyBorder="1" applyAlignment="1"/>
    <xf numFmtId="0" fontId="14" fillId="0" borderId="26" xfId="0" applyFont="1" applyBorder="1"/>
    <xf numFmtId="165" fontId="13" fillId="2" borderId="8" xfId="1" applyNumberFormat="1" applyFont="1" applyFill="1" applyBorder="1"/>
    <xf numFmtId="0" fontId="18" fillId="0" borderId="13" xfId="0" applyFont="1" applyFill="1" applyBorder="1"/>
    <xf numFmtId="3" fontId="19" fillId="0" borderId="13" xfId="0" applyNumberFormat="1" applyFont="1" applyFill="1" applyBorder="1"/>
    <xf numFmtId="0" fontId="0" fillId="0" borderId="0" xfId="0" applyFill="1"/>
    <xf numFmtId="0" fontId="3" fillId="0" borderId="0" xfId="0" applyFont="1"/>
    <xf numFmtId="0" fontId="24" fillId="0" borderId="0" xfId="0" applyFont="1" applyAlignment="1">
      <alignment horizontal="center"/>
    </xf>
    <xf numFmtId="3" fontId="11" fillId="0" borderId="0" xfId="0" applyNumberFormat="1" applyFont="1"/>
    <xf numFmtId="3" fontId="25" fillId="0" borderId="0" xfId="0" applyNumberFormat="1" applyFont="1"/>
    <xf numFmtId="3" fontId="13" fillId="0" borderId="0" xfId="0" applyNumberFormat="1" applyFont="1"/>
    <xf numFmtId="3" fontId="37" fillId="0" borderId="0" xfId="0" applyNumberFormat="1" applyFont="1"/>
    <xf numFmtId="165" fontId="14" fillId="0" borderId="16" xfId="1" applyNumberFormat="1" applyFont="1" applyFill="1" applyBorder="1" applyAlignment="1" applyProtection="1">
      <alignment vertical="center" wrapText="1"/>
    </xf>
    <xf numFmtId="165" fontId="14" fillId="0" borderId="28" xfId="1" applyNumberFormat="1" applyFont="1" applyFill="1" applyBorder="1" applyAlignment="1" applyProtection="1">
      <alignment vertical="center" wrapText="1"/>
    </xf>
    <xf numFmtId="165" fontId="3" fillId="0" borderId="8" xfId="1" applyNumberFormat="1" applyFont="1" applyBorder="1" applyAlignment="1">
      <alignment horizontal="center"/>
    </xf>
    <xf numFmtId="165" fontId="12" fillId="2" borderId="8" xfId="1" applyNumberFormat="1" applyFont="1" applyFill="1" applyBorder="1"/>
    <xf numFmtId="0" fontId="38" fillId="0" borderId="0" xfId="0" applyFont="1"/>
    <xf numFmtId="0" fontId="40" fillId="0" borderId="0" xfId="0" applyFont="1"/>
    <xf numFmtId="0" fontId="14" fillId="0" borderId="27" xfId="3" applyFont="1" applyFill="1" applyBorder="1" applyAlignment="1" applyProtection="1">
      <alignment horizontal="left" vertical="center" wrapText="1" indent="1"/>
    </xf>
    <xf numFmtId="165" fontId="14" fillId="0" borderId="8" xfId="1" applyNumberFormat="1" applyFont="1" applyFill="1" applyBorder="1" applyAlignment="1" applyProtection="1">
      <alignment vertical="center" wrapText="1"/>
    </xf>
    <xf numFmtId="0" fontId="14" fillId="0" borderId="0" xfId="3" applyFont="1" applyFill="1" applyBorder="1" applyAlignment="1" applyProtection="1">
      <alignment horizontal="center" vertical="center" wrapText="1"/>
    </xf>
    <xf numFmtId="0" fontId="12" fillId="0" borderId="0" xfId="3" applyFont="1" applyFill="1" applyBorder="1" applyAlignment="1" applyProtection="1">
      <alignment horizontal="left" vertical="center"/>
    </xf>
    <xf numFmtId="49" fontId="12" fillId="0" borderId="0" xfId="3" applyNumberFormat="1" applyFont="1" applyFill="1" applyBorder="1" applyAlignment="1" applyProtection="1">
      <alignment horizontal="left" vertical="center"/>
    </xf>
    <xf numFmtId="0" fontId="14" fillId="0" borderId="31" xfId="0" applyFont="1" applyBorder="1"/>
    <xf numFmtId="165" fontId="12" fillId="0" borderId="24" xfId="1" applyNumberFormat="1" applyFont="1" applyBorder="1"/>
    <xf numFmtId="3" fontId="19" fillId="2" borderId="0" xfId="0" applyNumberFormat="1" applyFont="1" applyFill="1" applyBorder="1" applyAlignment="1"/>
    <xf numFmtId="3" fontId="20" fillId="2" borderId="0" xfId="0" applyNumberFormat="1" applyFont="1" applyFill="1" applyBorder="1" applyAlignment="1"/>
    <xf numFmtId="0" fontId="18" fillId="2" borderId="0" xfId="0" applyFont="1" applyFill="1" applyBorder="1" applyAlignment="1"/>
    <xf numFmtId="0" fontId="18" fillId="0" borderId="13" xfId="0" applyFont="1" applyBorder="1" applyAlignment="1">
      <alignment wrapText="1"/>
    </xf>
    <xf numFmtId="165" fontId="4" fillId="0" borderId="0" xfId="1" applyNumberFormat="1" applyFont="1"/>
    <xf numFmtId="165" fontId="13" fillId="0" borderId="8" xfId="1" applyNumberFormat="1" applyFont="1" applyFill="1" applyBorder="1"/>
    <xf numFmtId="165" fontId="0" fillId="0" borderId="0" xfId="0" applyNumberFormat="1"/>
    <xf numFmtId="165" fontId="12" fillId="0" borderId="0" xfId="1" applyNumberFormat="1" applyFont="1"/>
    <xf numFmtId="0" fontId="12" fillId="0" borderId="23" xfId="3" applyFont="1" applyFill="1" applyBorder="1" applyAlignment="1" applyProtection="1">
      <alignment horizontal="left" vertical="center" wrapText="1" indent="2"/>
    </xf>
    <xf numFmtId="0" fontId="6" fillId="0" borderId="8" xfId="0" applyFont="1" applyBorder="1"/>
    <xf numFmtId="0" fontId="0" fillId="2" borderId="0" xfId="0" applyFill="1"/>
    <xf numFmtId="0" fontId="1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7" fillId="0" borderId="9" xfId="0" applyFont="1" applyBorder="1" applyAlignment="1"/>
    <xf numFmtId="0" fontId="14" fillId="0" borderId="8" xfId="0" applyFont="1" applyBorder="1" applyAlignment="1">
      <alignment horizontal="center"/>
    </xf>
    <xf numFmtId="165" fontId="32" fillId="0" borderId="0" xfId="1" applyNumberFormat="1" applyFont="1"/>
    <xf numFmtId="0" fontId="8" fillId="2" borderId="0" xfId="0" applyFont="1" applyFill="1" applyBorder="1" applyAlignment="1">
      <alignment horizontal="center" wrapText="1"/>
    </xf>
    <xf numFmtId="0" fontId="27" fillId="2" borderId="0" xfId="0" applyFont="1" applyFill="1" applyBorder="1" applyAlignment="1">
      <alignment horizontal="center" wrapText="1"/>
    </xf>
    <xf numFmtId="3" fontId="27" fillId="2" borderId="8" xfId="0" applyNumberFormat="1" applyFont="1" applyFill="1" applyBorder="1"/>
    <xf numFmtId="3" fontId="0" fillId="2" borderId="0" xfId="0" applyNumberFormat="1" applyFill="1"/>
    <xf numFmtId="0" fontId="34" fillId="2" borderId="0" xfId="0" applyFont="1" applyFill="1"/>
    <xf numFmtId="3" fontId="34" fillId="2" borderId="0" xfId="0" applyNumberFormat="1" applyFont="1" applyFill="1"/>
    <xf numFmtId="3" fontId="4" fillId="2" borderId="0" xfId="0" applyNumberFormat="1" applyFont="1" applyFill="1"/>
    <xf numFmtId="0" fontId="4" fillId="2" borderId="0" xfId="0" applyFont="1" applyFill="1"/>
    <xf numFmtId="165" fontId="13" fillId="2" borderId="24" xfId="1" applyNumberFormat="1" applyFont="1" applyFill="1" applyBorder="1"/>
    <xf numFmtId="165" fontId="39" fillId="2" borderId="24" xfId="1" applyNumberFormat="1" applyFont="1" applyFill="1" applyBorder="1"/>
    <xf numFmtId="0" fontId="14" fillId="0" borderId="3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3" fontId="13" fillId="0" borderId="0" xfId="0" applyNumberFormat="1" applyFont="1" applyAlignment="1">
      <alignment horizontal="center"/>
    </xf>
    <xf numFmtId="0" fontId="12" fillId="0" borderId="24" xfId="0" applyFont="1" applyBorder="1" applyAlignment="1">
      <alignment wrapText="1"/>
    </xf>
    <xf numFmtId="0" fontId="14" fillId="0" borderId="8" xfId="0" applyFont="1" applyBorder="1" applyAlignment="1">
      <alignment wrapText="1"/>
    </xf>
    <xf numFmtId="3" fontId="14" fillId="0" borderId="8" xfId="0" applyNumberFormat="1" applyFont="1" applyBorder="1" applyAlignment="1">
      <alignment horizontal="center"/>
    </xf>
    <xf numFmtId="165" fontId="12" fillId="0" borderId="10" xfId="1" applyNumberFormat="1" applyFont="1" applyBorder="1"/>
    <xf numFmtId="165" fontId="12" fillId="0" borderId="36" xfId="1" applyNumberFormat="1" applyFont="1" applyBorder="1" applyAlignment="1">
      <alignment horizontal="center"/>
    </xf>
    <xf numFmtId="165" fontId="12" fillId="0" borderId="37" xfId="1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65" fontId="12" fillId="0" borderId="0" xfId="1" applyNumberFormat="1" applyFont="1" applyBorder="1" applyAlignment="1">
      <alignment horizontal="center"/>
    </xf>
    <xf numFmtId="3" fontId="14" fillId="0" borderId="0" xfId="0" applyNumberFormat="1" applyFont="1" applyBorder="1" applyAlignment="1">
      <alignment horizontal="center"/>
    </xf>
    <xf numFmtId="165" fontId="14" fillId="0" borderId="8" xfId="1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165" fontId="12" fillId="0" borderId="1" xfId="1" applyNumberFormat="1" applyFont="1" applyBorder="1" applyAlignment="1">
      <alignment horizontal="center"/>
    </xf>
    <xf numFmtId="3" fontId="14" fillId="0" borderId="0" xfId="0" applyNumberFormat="1" applyFont="1" applyFill="1" applyBorder="1"/>
    <xf numFmtId="3" fontId="4" fillId="0" borderId="0" xfId="0" applyNumberFormat="1" applyFont="1" applyFill="1" applyBorder="1"/>
    <xf numFmtId="165" fontId="12" fillId="0" borderId="38" xfId="1" applyNumberFormat="1" applyFont="1" applyBorder="1"/>
    <xf numFmtId="165" fontId="1" fillId="0" borderId="0" xfId="1" applyNumberFormat="1" applyFont="1"/>
    <xf numFmtId="0" fontId="6" fillId="2" borderId="7" xfId="0" applyFont="1" applyFill="1" applyBorder="1" applyAlignment="1">
      <alignment horizontal="center"/>
    </xf>
    <xf numFmtId="165" fontId="44" fillId="0" borderId="0" xfId="1" applyNumberFormat="1" applyFont="1"/>
    <xf numFmtId="0" fontId="44" fillId="0" borderId="0" xfId="0" applyFont="1"/>
    <xf numFmtId="3" fontId="18" fillId="2" borderId="8" xfId="0" applyNumberFormat="1" applyFont="1" applyFill="1" applyBorder="1" applyAlignment="1">
      <alignment horizontal="center" vertical="center"/>
    </xf>
    <xf numFmtId="165" fontId="3" fillId="2" borderId="41" xfId="0" applyNumberFormat="1" applyFont="1" applyFill="1" applyBorder="1"/>
    <xf numFmtId="165" fontId="3" fillId="2" borderId="8" xfId="0" applyNumberFormat="1" applyFont="1" applyFill="1" applyBorder="1"/>
    <xf numFmtId="0" fontId="3" fillId="2" borderId="0" xfId="0" applyFont="1" applyFill="1"/>
    <xf numFmtId="165" fontId="15" fillId="0" borderId="8" xfId="1" applyNumberFormat="1" applyFont="1" applyFill="1" applyBorder="1" applyAlignment="1" applyProtection="1">
      <alignment vertical="center" wrapText="1"/>
    </xf>
    <xf numFmtId="0" fontId="12" fillId="0" borderId="9" xfId="3" applyFont="1" applyFill="1" applyBorder="1" applyAlignment="1" applyProtection="1">
      <alignment horizontal="left" vertical="center" wrapText="1"/>
    </xf>
    <xf numFmtId="165" fontId="2" fillId="0" borderId="8" xfId="1" applyNumberFormat="1" applyFont="1" applyFill="1" applyBorder="1" applyAlignment="1">
      <alignment horizontal="center"/>
    </xf>
    <xf numFmtId="0" fontId="12" fillId="0" borderId="25" xfId="0" applyFont="1" applyBorder="1" applyAlignment="1">
      <alignment wrapText="1"/>
    </xf>
    <xf numFmtId="165" fontId="14" fillId="0" borderId="8" xfId="1" applyNumberFormat="1" applyFont="1" applyBorder="1"/>
    <xf numFmtId="165" fontId="12" fillId="0" borderId="25" xfId="1" applyNumberFormat="1" applyFont="1" applyBorder="1"/>
    <xf numFmtId="165" fontId="14" fillId="0" borderId="33" xfId="1" applyNumberFormat="1" applyFont="1" applyBorder="1"/>
    <xf numFmtId="165" fontId="14" fillId="0" borderId="4" xfId="1" applyNumberFormat="1" applyFont="1" applyBorder="1"/>
    <xf numFmtId="0" fontId="14" fillId="0" borderId="20" xfId="3" applyFont="1" applyFill="1" applyBorder="1" applyAlignment="1" applyProtection="1">
      <alignment horizontal="left" vertical="center" wrapText="1" indent="1"/>
    </xf>
    <xf numFmtId="3" fontId="13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5" fillId="0" borderId="0" xfId="0" applyNumberFormat="1" applyFont="1" applyAlignment="1">
      <alignment vertical="center"/>
    </xf>
    <xf numFmtId="0" fontId="17" fillId="0" borderId="7" xfId="0" applyFont="1" applyBorder="1" applyAlignment="1">
      <alignment horizontal="right"/>
    </xf>
    <xf numFmtId="0" fontId="7" fillId="0" borderId="0" xfId="0" applyFont="1" applyAlignment="1">
      <alignment wrapText="1"/>
    </xf>
    <xf numFmtId="165" fontId="12" fillId="0" borderId="0" xfId="1" applyNumberFormat="1" applyFont="1" applyFill="1" applyBorder="1"/>
    <xf numFmtId="164" fontId="12" fillId="0" borderId="45" xfId="3" applyNumberFormat="1" applyFont="1" applyFill="1" applyBorder="1" applyAlignment="1" applyProtection="1">
      <alignment horizontal="center" vertical="center" wrapText="1"/>
      <protection locked="0"/>
    </xf>
    <xf numFmtId="165" fontId="12" fillId="0" borderId="37" xfId="1" applyNumberFormat="1" applyFont="1" applyFill="1" applyBorder="1" applyAlignment="1">
      <alignment horizontal="center"/>
    </xf>
    <xf numFmtId="165" fontId="12" fillId="0" borderId="36" xfId="1" applyNumberFormat="1" applyFont="1" applyFill="1" applyBorder="1" applyAlignment="1">
      <alignment horizontal="center"/>
    </xf>
    <xf numFmtId="3" fontId="48" fillId="2" borderId="8" xfId="0" applyNumberFormat="1" applyFont="1" applyFill="1" applyBorder="1"/>
    <xf numFmtId="165" fontId="49" fillId="0" borderId="0" xfId="1" applyNumberFormat="1" applyFont="1"/>
    <xf numFmtId="0" fontId="49" fillId="0" borderId="0" xfId="0" applyFont="1"/>
    <xf numFmtId="165" fontId="50" fillId="0" borderId="0" xfId="1" applyNumberFormat="1" applyFont="1"/>
    <xf numFmtId="0" fontId="50" fillId="0" borderId="0" xfId="0" applyFont="1"/>
    <xf numFmtId="165" fontId="38" fillId="0" borderId="0" xfId="1" applyNumberFormat="1" applyFont="1"/>
    <xf numFmtId="0" fontId="0" fillId="0" borderId="0" xfId="0" applyAlignment="1">
      <alignment horizontal="right"/>
    </xf>
    <xf numFmtId="3" fontId="27" fillId="2" borderId="18" xfId="0" applyNumberFormat="1" applyFont="1" applyFill="1" applyBorder="1"/>
    <xf numFmtId="3" fontId="27" fillId="2" borderId="46" xfId="0" applyNumberFormat="1" applyFont="1" applyFill="1" applyBorder="1"/>
    <xf numFmtId="0" fontId="12" fillId="0" borderId="13" xfId="0" applyFont="1" applyBorder="1"/>
    <xf numFmtId="165" fontId="13" fillId="2" borderId="13" xfId="1" applyNumberFormat="1" applyFont="1" applyFill="1" applyBorder="1"/>
    <xf numFmtId="165" fontId="3" fillId="0" borderId="13" xfId="1" applyNumberFormat="1" applyFont="1" applyBorder="1" applyAlignment="1">
      <alignment horizontal="center"/>
    </xf>
    <xf numFmtId="165" fontId="10" fillId="0" borderId="13" xfId="1" applyNumberFormat="1" applyFont="1" applyBorder="1" applyAlignment="1">
      <alignment horizontal="center"/>
    </xf>
    <xf numFmtId="165" fontId="12" fillId="0" borderId="8" xfId="1" applyNumberFormat="1" applyFont="1" applyBorder="1" applyAlignment="1">
      <alignment horizontal="center"/>
    </xf>
    <xf numFmtId="0" fontId="14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7" fillId="0" borderId="0" xfId="0" applyFont="1" applyBorder="1" applyAlignment="1">
      <alignment horizontal="right"/>
    </xf>
    <xf numFmtId="0" fontId="0" fillId="0" borderId="0" xfId="0" applyFont="1"/>
    <xf numFmtId="165" fontId="12" fillId="0" borderId="8" xfId="1" applyNumberFormat="1" applyFont="1" applyBorder="1"/>
    <xf numFmtId="165" fontId="10" fillId="0" borderId="0" xfId="1" applyNumberFormat="1" applyFont="1"/>
    <xf numFmtId="165" fontId="12" fillId="0" borderId="8" xfId="1" applyNumberFormat="1" applyFont="1" applyBorder="1" applyAlignment="1">
      <alignment wrapText="1"/>
    </xf>
    <xf numFmtId="165" fontId="6" fillId="0" borderId="8" xfId="1" applyNumberFormat="1" applyFont="1" applyBorder="1" applyAlignment="1">
      <alignment horizontal="center"/>
    </xf>
    <xf numFmtId="43" fontId="6" fillId="0" borderId="8" xfId="1" applyFont="1" applyBorder="1" applyAlignment="1">
      <alignment horizontal="center"/>
    </xf>
    <xf numFmtId="165" fontId="5" fillId="0" borderId="44" xfId="1" applyNumberFormat="1" applyFont="1" applyBorder="1"/>
    <xf numFmtId="165" fontId="4" fillId="0" borderId="13" xfId="1" applyNumberFormat="1" applyFont="1" applyBorder="1"/>
    <xf numFmtId="165" fontId="4" fillId="0" borderId="19" xfId="1" applyNumberFormat="1" applyFont="1" applyBorder="1"/>
    <xf numFmtId="165" fontId="4" fillId="0" borderId="34" xfId="1" applyNumberFormat="1" applyFont="1" applyBorder="1"/>
    <xf numFmtId="165" fontId="4" fillId="0" borderId="39" xfId="1" applyNumberFormat="1" applyFont="1" applyBorder="1"/>
    <xf numFmtId="165" fontId="4" fillId="0" borderId="32" xfId="1" applyNumberFormat="1" applyFont="1" applyBorder="1"/>
    <xf numFmtId="0" fontId="4" fillId="0" borderId="23" xfId="0" applyFont="1" applyBorder="1"/>
    <xf numFmtId="165" fontId="4" fillId="0" borderId="30" xfId="1" applyNumberFormat="1" applyFont="1" applyBorder="1"/>
    <xf numFmtId="165" fontId="4" fillId="0" borderId="29" xfId="1" applyNumberFormat="1" applyFont="1" applyBorder="1"/>
    <xf numFmtId="165" fontId="4" fillId="0" borderId="47" xfId="1" applyNumberFormat="1" applyFont="1" applyBorder="1"/>
    <xf numFmtId="3" fontId="4" fillId="0" borderId="22" xfId="0" applyNumberFormat="1" applyFont="1" applyBorder="1" applyAlignment="1">
      <alignment wrapText="1"/>
    </xf>
    <xf numFmtId="3" fontId="4" fillId="0" borderId="23" xfId="0" applyNumberFormat="1" applyFont="1" applyBorder="1"/>
    <xf numFmtId="3" fontId="4" fillId="0" borderId="23" xfId="0" applyNumberFormat="1" applyFont="1" applyBorder="1" applyAlignment="1">
      <alignment wrapText="1"/>
    </xf>
    <xf numFmtId="3" fontId="4" fillId="0" borderId="48" xfId="0" applyNumberFormat="1" applyFont="1" applyBorder="1" applyAlignment="1">
      <alignment wrapText="1"/>
    </xf>
    <xf numFmtId="165" fontId="4" fillId="2" borderId="19" xfId="1" applyNumberFormat="1" applyFont="1" applyFill="1" applyBorder="1" applyAlignment="1"/>
    <xf numFmtId="165" fontId="4" fillId="2" borderId="13" xfId="1" applyNumberFormat="1" applyFont="1" applyFill="1" applyBorder="1" applyAlignment="1"/>
    <xf numFmtId="165" fontId="4" fillId="2" borderId="32" xfId="1" applyNumberFormat="1" applyFont="1" applyFill="1" applyBorder="1" applyAlignment="1"/>
    <xf numFmtId="165" fontId="4" fillId="0" borderId="40" xfId="1" applyNumberFormat="1" applyFont="1" applyFill="1" applyBorder="1"/>
    <xf numFmtId="3" fontId="27" fillId="0" borderId="13" xfId="0" applyNumberFormat="1" applyFont="1" applyFill="1" applyBorder="1"/>
    <xf numFmtId="3" fontId="26" fillId="0" borderId="8" xfId="0" applyNumberFormat="1" applyFont="1" applyFill="1" applyBorder="1" applyAlignment="1">
      <alignment wrapText="1"/>
    </xf>
    <xf numFmtId="3" fontId="51" fillId="0" borderId="2" xfId="0" applyNumberFormat="1" applyFont="1" applyFill="1" applyBorder="1" applyAlignment="1">
      <alignment wrapText="1"/>
    </xf>
    <xf numFmtId="3" fontId="27" fillId="0" borderId="15" xfId="0" applyNumberFormat="1" applyFont="1" applyFill="1" applyBorder="1"/>
    <xf numFmtId="3" fontId="51" fillId="0" borderId="18" xfId="0" applyNumberFormat="1" applyFont="1" applyFill="1" applyBorder="1"/>
    <xf numFmtId="3" fontId="51" fillId="2" borderId="18" xfId="0" applyNumberFormat="1" applyFont="1" applyFill="1" applyBorder="1"/>
    <xf numFmtId="3" fontId="51" fillId="0" borderId="13" xfId="0" applyNumberFormat="1" applyFont="1" applyFill="1" applyBorder="1"/>
    <xf numFmtId="3" fontId="51" fillId="2" borderId="13" xfId="0" applyNumberFormat="1" applyFont="1" applyFill="1" applyBorder="1"/>
    <xf numFmtId="3" fontId="52" fillId="0" borderId="21" xfId="0" applyNumberFormat="1" applyFont="1" applyFill="1" applyBorder="1"/>
    <xf numFmtId="3" fontId="52" fillId="2" borderId="21" xfId="0" applyNumberFormat="1" applyFont="1" applyFill="1" applyBorder="1"/>
    <xf numFmtId="3" fontId="27" fillId="0" borderId="21" xfId="0" applyNumberFormat="1" applyFont="1" applyFill="1" applyBorder="1"/>
    <xf numFmtId="3" fontId="51" fillId="0" borderId="21" xfId="0" applyNumberFormat="1" applyFont="1" applyFill="1" applyBorder="1"/>
    <xf numFmtId="3" fontId="51" fillId="2" borderId="21" xfId="0" applyNumberFormat="1" applyFont="1" applyFill="1" applyBorder="1"/>
    <xf numFmtId="3" fontId="51" fillId="0" borderId="13" xfId="0" applyNumberFormat="1" applyFont="1" applyFill="1" applyBorder="1" applyAlignment="1">
      <alignment wrapText="1"/>
    </xf>
    <xf numFmtId="3" fontId="53" fillId="0" borderId="13" xfId="0" applyNumberFormat="1" applyFont="1" applyFill="1" applyBorder="1"/>
    <xf numFmtId="3" fontId="53" fillId="2" borderId="21" xfId="0" applyNumberFormat="1" applyFont="1" applyFill="1" applyBorder="1"/>
    <xf numFmtId="3" fontId="27" fillId="2" borderId="4" xfId="0" applyNumberFormat="1" applyFont="1" applyFill="1" applyBorder="1"/>
    <xf numFmtId="3" fontId="27" fillId="2" borderId="31" xfId="0" applyNumberFormat="1" applyFont="1" applyFill="1" applyBorder="1" applyAlignment="1">
      <alignment wrapText="1"/>
    </xf>
    <xf numFmtId="3" fontId="26" fillId="2" borderId="31" xfId="0" applyNumberFormat="1" applyFont="1" applyFill="1" applyBorder="1" applyAlignment="1">
      <alignment wrapText="1"/>
    </xf>
    <xf numFmtId="3" fontId="53" fillId="2" borderId="19" xfId="0" applyNumberFormat="1" applyFont="1" applyFill="1" applyBorder="1"/>
    <xf numFmtId="3" fontId="54" fillId="2" borderId="13" xfId="0" applyNumberFormat="1" applyFont="1" applyFill="1" applyBorder="1"/>
    <xf numFmtId="3" fontId="54" fillId="2" borderId="32" xfId="0" applyNumberFormat="1" applyFont="1" applyFill="1" applyBorder="1"/>
    <xf numFmtId="3" fontId="54" fillId="2" borderId="13" xfId="0" applyNumberFormat="1" applyFont="1" applyFill="1" applyBorder="1" applyAlignment="1">
      <alignment horizontal="right"/>
    </xf>
    <xf numFmtId="3" fontId="51" fillId="2" borderId="8" xfId="0" applyNumberFormat="1" applyFont="1" applyFill="1" applyBorder="1" applyAlignment="1">
      <alignment wrapText="1"/>
    </xf>
    <xf numFmtId="3" fontId="54" fillId="2" borderId="15" xfId="0" applyNumberFormat="1" applyFont="1" applyFill="1" applyBorder="1"/>
    <xf numFmtId="3" fontId="52" fillId="2" borderId="16" xfId="0" applyNumberFormat="1" applyFont="1" applyFill="1" applyBorder="1"/>
    <xf numFmtId="0" fontId="12" fillId="0" borderId="3" xfId="0" applyFont="1" applyBorder="1"/>
    <xf numFmtId="165" fontId="12" fillId="0" borderId="3" xfId="1" applyNumberFormat="1" applyFont="1" applyBorder="1"/>
    <xf numFmtId="165" fontId="12" fillId="0" borderId="44" xfId="1" applyNumberFormat="1" applyFont="1" applyBorder="1"/>
    <xf numFmtId="165" fontId="12" fillId="0" borderId="44" xfId="1" applyNumberFormat="1" applyFont="1" applyFill="1" applyBorder="1"/>
    <xf numFmtId="165" fontId="14" fillId="0" borderId="4" xfId="1" applyNumberFormat="1" applyFont="1" applyBorder="1" applyAlignment="1">
      <alignment horizontal="right"/>
    </xf>
    <xf numFmtId="165" fontId="14" fillId="0" borderId="9" xfId="1" applyNumberFormat="1" applyFont="1" applyBorder="1"/>
    <xf numFmtId="165" fontId="13" fillId="0" borderId="13" xfId="1" applyNumberFormat="1" applyFont="1" applyBorder="1"/>
    <xf numFmtId="165" fontId="13" fillId="0" borderId="39" xfId="1" applyNumberFormat="1" applyFont="1" applyBorder="1"/>
    <xf numFmtId="165" fontId="13" fillId="0" borderId="21" xfId="1" applyNumberFormat="1" applyFont="1" applyBorder="1"/>
    <xf numFmtId="165" fontId="13" fillId="0" borderId="42" xfId="1" applyNumberFormat="1" applyFont="1" applyBorder="1"/>
    <xf numFmtId="165" fontId="13" fillId="0" borderId="32" xfId="1" applyNumberFormat="1" applyFont="1" applyBorder="1"/>
    <xf numFmtId="165" fontId="13" fillId="0" borderId="40" xfId="1" applyNumberFormat="1" applyFont="1" applyBorder="1"/>
    <xf numFmtId="3" fontId="51" fillId="2" borderId="46" xfId="0" applyNumberFormat="1" applyFont="1" applyFill="1" applyBorder="1"/>
    <xf numFmtId="3" fontId="51" fillId="2" borderId="29" xfId="0" applyNumberFormat="1" applyFont="1" applyFill="1" applyBorder="1"/>
    <xf numFmtId="3" fontId="52" fillId="2" borderId="49" xfId="0" applyNumberFormat="1" applyFont="1" applyFill="1" applyBorder="1"/>
    <xf numFmtId="0" fontId="12" fillId="0" borderId="14" xfId="3" applyFont="1" applyFill="1" applyBorder="1" applyAlignment="1" applyProtection="1">
      <alignment horizontal="left" vertical="center" wrapText="1" indent="1"/>
    </xf>
    <xf numFmtId="0" fontId="12" fillId="0" borderId="27" xfId="3" applyFont="1" applyFill="1" applyBorder="1" applyAlignment="1" applyProtection="1">
      <alignment horizontal="left" vertical="center" wrapText="1" indent="1"/>
    </xf>
    <xf numFmtId="165" fontId="12" fillId="0" borderId="8" xfId="1" applyNumberFormat="1" applyFont="1" applyFill="1" applyBorder="1" applyAlignment="1" applyProtection="1">
      <alignment vertical="center" wrapText="1"/>
    </xf>
    <xf numFmtId="0" fontId="31" fillId="0" borderId="19" xfId="3" applyFont="1" applyFill="1" applyBorder="1" applyAlignment="1" applyProtection="1">
      <alignment horizontal="left" vertical="center" wrapText="1" indent="1"/>
    </xf>
    <xf numFmtId="0" fontId="31" fillId="0" borderId="13" xfId="3" applyFont="1" applyFill="1" applyBorder="1" applyAlignment="1" applyProtection="1">
      <alignment horizontal="left" vertical="center" wrapText="1" indent="1"/>
    </xf>
    <xf numFmtId="0" fontId="14" fillId="0" borderId="22" xfId="3" applyFont="1" applyFill="1" applyBorder="1" applyAlignment="1" applyProtection="1">
      <alignment horizontal="left" vertical="center" wrapText="1" indent="1"/>
    </xf>
    <xf numFmtId="0" fontId="14" fillId="0" borderId="23" xfId="3" applyFont="1" applyFill="1" applyBorder="1" applyAlignment="1" applyProtection="1">
      <alignment horizontal="left" vertical="center" wrapText="1" indent="1"/>
    </xf>
    <xf numFmtId="0" fontId="14" fillId="0" borderId="51" xfId="3" applyFont="1" applyFill="1" applyBorder="1" applyAlignment="1" applyProtection="1">
      <alignment horizontal="left" vertical="center" wrapText="1" indent="1"/>
    </xf>
    <xf numFmtId="165" fontId="3" fillId="0" borderId="8" xfId="1" applyNumberFormat="1" applyFont="1" applyBorder="1" applyAlignment="1"/>
    <xf numFmtId="0" fontId="14" fillId="0" borderId="15" xfId="3" applyFont="1" applyFill="1" applyBorder="1" applyAlignment="1" applyProtection="1">
      <alignment horizontal="left" vertical="center" wrapText="1"/>
    </xf>
    <xf numFmtId="0" fontId="14" fillId="0" borderId="14" xfId="3" applyFont="1" applyFill="1" applyBorder="1" applyAlignment="1" applyProtection="1">
      <alignment horizontal="left" vertical="center" wrapText="1"/>
    </xf>
    <xf numFmtId="0" fontId="14" fillId="0" borderId="14" xfId="3" applyFont="1" applyFill="1" applyBorder="1" applyAlignment="1" applyProtection="1">
      <alignment horizontal="left"/>
    </xf>
    <xf numFmtId="0" fontId="14" fillId="0" borderId="52" xfId="3" applyFont="1" applyFill="1" applyBorder="1" applyAlignment="1" applyProtection="1">
      <alignment horizontal="left" vertical="center" wrapText="1"/>
    </xf>
    <xf numFmtId="0" fontId="12" fillId="0" borderId="23" xfId="3" applyFont="1" applyFill="1" applyBorder="1" applyAlignment="1" applyProtection="1">
      <alignment horizontal="left" indent="1"/>
    </xf>
    <xf numFmtId="0" fontId="12" fillId="0" borderId="48" xfId="3" applyFont="1" applyFill="1" applyBorder="1" applyAlignment="1" applyProtection="1">
      <alignment horizontal="left" indent="1"/>
    </xf>
    <xf numFmtId="164" fontId="12" fillId="0" borderId="34" xfId="3" applyNumberFormat="1" applyFont="1" applyFill="1" applyBorder="1" applyAlignment="1" applyProtection="1">
      <alignment horizontal="center" vertical="center" wrapText="1"/>
      <protection locked="0"/>
    </xf>
    <xf numFmtId="164" fontId="12" fillId="0" borderId="42" xfId="3" applyNumberFormat="1" applyFont="1" applyFill="1" applyBorder="1" applyAlignment="1" applyProtection="1">
      <alignment horizontal="center" vertical="center" wrapText="1"/>
      <protection locked="0"/>
    </xf>
    <xf numFmtId="164" fontId="14" fillId="0" borderId="16" xfId="3" applyNumberFormat="1" applyFont="1" applyFill="1" applyBorder="1" applyAlignment="1" applyProtection="1">
      <alignment horizontal="center" vertical="center" wrapText="1"/>
      <protection locked="0"/>
    </xf>
    <xf numFmtId="164" fontId="12" fillId="0" borderId="39" xfId="3" applyNumberFormat="1" applyFont="1" applyFill="1" applyBorder="1" applyAlignment="1" applyProtection="1">
      <alignment horizontal="center" vertical="center" wrapText="1"/>
      <protection locked="0"/>
    </xf>
    <xf numFmtId="164" fontId="12" fillId="0" borderId="40" xfId="3" applyNumberFormat="1" applyFont="1" applyFill="1" applyBorder="1" applyAlignment="1" applyProtection="1">
      <alignment horizontal="center" vertical="center" wrapText="1"/>
      <protection locked="0"/>
    </xf>
    <xf numFmtId="164" fontId="14" fillId="0" borderId="43" xfId="3" applyNumberFormat="1" applyFont="1" applyFill="1" applyBorder="1" applyAlignment="1" applyProtection="1">
      <alignment horizontal="center" vertical="center" wrapText="1"/>
      <protection locked="0"/>
    </xf>
    <xf numFmtId="164" fontId="14" fillId="0" borderId="16" xfId="3" applyNumberFormat="1" applyFont="1" applyFill="1" applyBorder="1" applyAlignment="1" applyProtection="1">
      <alignment horizontal="center" vertical="center" wrapText="1"/>
    </xf>
    <xf numFmtId="3" fontId="52" fillId="2" borderId="50" xfId="0" applyNumberFormat="1" applyFont="1" applyFill="1" applyBorder="1"/>
    <xf numFmtId="3" fontId="53" fillId="2" borderId="53" xfId="0" applyNumberFormat="1" applyFont="1" applyFill="1" applyBorder="1"/>
    <xf numFmtId="3" fontId="52" fillId="2" borderId="14" xfId="0" applyNumberFormat="1" applyFont="1" applyFill="1" applyBorder="1" applyAlignment="1">
      <alignment wrapText="1"/>
    </xf>
    <xf numFmtId="0" fontId="33" fillId="0" borderId="0" xfId="0" applyFont="1"/>
    <xf numFmtId="0" fontId="55" fillId="0" borderId="11" xfId="0" applyFont="1" applyBorder="1"/>
    <xf numFmtId="0" fontId="55" fillId="0" borderId="11" xfId="0" applyFont="1" applyBorder="1" applyAlignment="1">
      <alignment wrapText="1"/>
    </xf>
    <xf numFmtId="0" fontId="55" fillId="0" borderId="12" xfId="0" applyFont="1" applyBorder="1"/>
    <xf numFmtId="0" fontId="6" fillId="2" borderId="8" xfId="0" applyFont="1" applyFill="1" applyBorder="1"/>
    <xf numFmtId="165" fontId="13" fillId="2" borderId="11" xfId="1" applyNumberFormat="1" applyFont="1" applyFill="1" applyBorder="1"/>
    <xf numFmtId="165" fontId="39" fillId="2" borderId="11" xfId="1" applyNumberFormat="1" applyFont="1" applyFill="1" applyBorder="1"/>
    <xf numFmtId="165" fontId="6" fillId="2" borderId="54" xfId="1" applyNumberFormat="1" applyFont="1" applyFill="1" applyBorder="1" applyAlignment="1">
      <alignment horizontal="center" vertical="center"/>
    </xf>
    <xf numFmtId="43" fontId="6" fillId="0" borderId="0" xfId="1" applyFont="1" applyBorder="1" applyAlignment="1">
      <alignment horizontal="center"/>
    </xf>
    <xf numFmtId="0" fontId="13" fillId="0" borderId="13" xfId="0" applyFont="1" applyBorder="1"/>
    <xf numFmtId="165" fontId="4" fillId="0" borderId="56" xfId="1" applyNumberFormat="1" applyFont="1" applyBorder="1"/>
    <xf numFmtId="165" fontId="4" fillId="0" borderId="36" xfId="1" applyNumberFormat="1" applyFont="1" applyBorder="1"/>
    <xf numFmtId="165" fontId="4" fillId="0" borderId="55" xfId="1" applyNumberFormat="1" applyFont="1" applyBorder="1"/>
    <xf numFmtId="0" fontId="4" fillId="0" borderId="54" xfId="0" applyFont="1" applyBorder="1"/>
    <xf numFmtId="0" fontId="4" fillId="0" borderId="24" xfId="0" applyFont="1" applyBorder="1" applyAlignment="1">
      <alignment wrapText="1"/>
    </xf>
    <xf numFmtId="0" fontId="4" fillId="0" borderId="24" xfId="0" applyFont="1" applyBorder="1"/>
    <xf numFmtId="0" fontId="4" fillId="0" borderId="44" xfId="0" applyFont="1" applyBorder="1"/>
    <xf numFmtId="165" fontId="31" fillId="0" borderId="54" xfId="1" applyNumberFormat="1" applyFont="1" applyFill="1" applyBorder="1" applyAlignment="1" applyProtection="1">
      <alignment vertical="center" wrapText="1"/>
    </xf>
    <xf numFmtId="165" fontId="12" fillId="0" borderId="38" xfId="1" applyNumberFormat="1" applyFont="1" applyFill="1" applyBorder="1" applyAlignment="1" applyProtection="1">
      <alignment vertical="center" wrapText="1"/>
      <protection locked="0"/>
    </xf>
    <xf numFmtId="165" fontId="12" fillId="0" borderId="24" xfId="1" applyNumberFormat="1" applyFont="1" applyFill="1" applyBorder="1" applyAlignment="1" applyProtection="1">
      <alignment vertical="center" wrapText="1"/>
      <protection locked="0"/>
    </xf>
    <xf numFmtId="165" fontId="12" fillId="0" borderId="44" xfId="1" applyNumberFormat="1" applyFont="1" applyFill="1" applyBorder="1" applyAlignment="1" applyProtection="1">
      <alignment vertical="center" wrapText="1"/>
      <protection locked="0"/>
    </xf>
    <xf numFmtId="165" fontId="14" fillId="0" borderId="54" xfId="1" applyNumberFormat="1" applyFont="1" applyFill="1" applyBorder="1" applyAlignment="1" applyProtection="1">
      <alignment vertical="center" wrapText="1"/>
      <protection locked="0"/>
    </xf>
    <xf numFmtId="165" fontId="14" fillId="0" borderId="24" xfId="1" applyNumberFormat="1" applyFont="1" applyFill="1" applyBorder="1" applyAlignment="1" applyProtection="1">
      <alignment vertical="center" wrapText="1"/>
      <protection locked="0"/>
    </xf>
    <xf numFmtId="165" fontId="12" fillId="0" borderId="8" xfId="1" applyNumberFormat="1" applyFont="1" applyFill="1" applyBorder="1" applyAlignment="1" applyProtection="1">
      <alignment vertical="center" wrapText="1"/>
      <protection locked="0"/>
    </xf>
    <xf numFmtId="0" fontId="31" fillId="0" borderId="21" xfId="3" applyFont="1" applyFill="1" applyBorder="1" applyAlignment="1" applyProtection="1">
      <alignment horizontal="left" vertical="center" wrapText="1" indent="1"/>
    </xf>
    <xf numFmtId="165" fontId="31" fillId="0" borderId="25" xfId="1" applyNumberFormat="1" applyFont="1" applyFill="1" applyBorder="1" applyAlignment="1" applyProtection="1">
      <alignment vertical="center" wrapText="1"/>
      <protection locked="0"/>
    </xf>
    <xf numFmtId="0" fontId="12" fillId="0" borderId="18" xfId="3" applyFont="1" applyFill="1" applyBorder="1" applyAlignment="1" applyProtection="1">
      <alignment horizontal="left" vertical="center" wrapText="1" indent="2"/>
    </xf>
    <xf numFmtId="165" fontId="6" fillId="0" borderId="8" xfId="1" applyNumberFormat="1" applyFont="1" applyFill="1" applyBorder="1" applyAlignment="1" applyProtection="1">
      <alignment vertical="center" wrapText="1"/>
    </xf>
    <xf numFmtId="0" fontId="6" fillId="0" borderId="9" xfId="3" applyFont="1" applyFill="1" applyBorder="1" applyAlignment="1" applyProtection="1">
      <alignment horizontal="left" vertical="center" wrapText="1" indent="1"/>
    </xf>
    <xf numFmtId="3" fontId="52" fillId="2" borderId="9" xfId="0" applyNumberFormat="1" applyFont="1" applyFill="1" applyBorder="1" applyAlignment="1">
      <alignment wrapText="1"/>
    </xf>
    <xf numFmtId="0" fontId="55" fillId="0" borderId="22" xfId="0" applyFont="1" applyBorder="1" applyAlignment="1">
      <alignment wrapText="1"/>
    </xf>
    <xf numFmtId="165" fontId="14" fillId="0" borderId="6" xfId="1" applyNumberFormat="1" applyFont="1" applyFill="1" applyBorder="1" applyAlignment="1" applyProtection="1">
      <alignment vertical="center" wrapText="1"/>
    </xf>
    <xf numFmtId="165" fontId="0" fillId="0" borderId="13" xfId="1" applyNumberFormat="1" applyFont="1" applyBorder="1"/>
    <xf numFmtId="3" fontId="13" fillId="2" borderId="5" xfId="0" applyNumberFormat="1" applyFont="1" applyFill="1" applyBorder="1" applyAlignment="1">
      <alignment horizontal="center" vertical="center"/>
    </xf>
    <xf numFmtId="165" fontId="13" fillId="2" borderId="5" xfId="1" applyNumberFormat="1" applyFont="1" applyFill="1" applyBorder="1" applyAlignment="1">
      <alignment horizontal="center" vertical="center"/>
    </xf>
    <xf numFmtId="3" fontId="13" fillId="2" borderId="26" xfId="0" applyNumberFormat="1" applyFont="1" applyFill="1" applyBorder="1" applyAlignment="1">
      <alignment horizontal="center" vertical="center"/>
    </xf>
    <xf numFmtId="165" fontId="13" fillId="2" borderId="38" xfId="1" applyNumberFormat="1" applyFont="1" applyFill="1" applyBorder="1" applyAlignment="1">
      <alignment horizontal="center"/>
    </xf>
    <xf numFmtId="165" fontId="13" fillId="2" borderId="4" xfId="1" applyNumberFormat="1" applyFont="1" applyFill="1" applyBorder="1" applyAlignment="1">
      <alignment horizontal="center" vertical="center"/>
    </xf>
    <xf numFmtId="0" fontId="39" fillId="0" borderId="2" xfId="0" applyFont="1" applyBorder="1" applyAlignment="1">
      <alignment horizontal="left" vertical="center" wrapText="1"/>
    </xf>
    <xf numFmtId="165" fontId="12" fillId="2" borderId="29" xfId="1" applyNumberFormat="1" applyFont="1" applyFill="1" applyBorder="1" applyAlignment="1">
      <alignment horizontal="center"/>
    </xf>
    <xf numFmtId="165" fontId="12" fillId="2" borderId="49" xfId="1" applyNumberFormat="1" applyFont="1" applyFill="1" applyBorder="1" applyAlignment="1">
      <alignment horizontal="center"/>
    </xf>
    <xf numFmtId="0" fontId="13" fillId="0" borderId="24" xfId="0" applyFont="1" applyBorder="1"/>
    <xf numFmtId="0" fontId="12" fillId="0" borderId="44" xfId="0" applyFont="1" applyBorder="1"/>
    <xf numFmtId="0" fontId="13" fillId="0" borderId="0" xfId="0" applyFont="1"/>
    <xf numFmtId="0" fontId="13" fillId="2" borderId="0" xfId="0" applyFont="1" applyFill="1"/>
    <xf numFmtId="0" fontId="19" fillId="2" borderId="0" xfId="0" applyFont="1" applyFill="1" applyAlignment="1">
      <alignment horizontal="right"/>
    </xf>
    <xf numFmtId="0" fontId="13" fillId="0" borderId="11" xfId="0" applyFont="1" applyBorder="1"/>
    <xf numFmtId="0" fontId="13" fillId="0" borderId="0" xfId="0" applyFont="1" applyBorder="1"/>
    <xf numFmtId="0" fontId="13" fillId="0" borderId="44" xfId="0" applyFont="1" applyBorder="1"/>
    <xf numFmtId="0" fontId="16" fillId="0" borderId="13" xfId="3" applyFont="1" applyFill="1" applyBorder="1" applyAlignment="1" applyProtection="1">
      <alignment horizontal="left" vertical="center" wrapText="1" indent="1"/>
    </xf>
    <xf numFmtId="165" fontId="16" fillId="0" borderId="24" xfId="1" applyNumberFormat="1" applyFont="1" applyFill="1" applyBorder="1" applyAlignment="1" applyProtection="1">
      <alignment vertical="center" wrapText="1"/>
      <protection locked="0"/>
    </xf>
    <xf numFmtId="165" fontId="13" fillId="0" borderId="36" xfId="1" applyNumberFormat="1" applyFont="1" applyFill="1" applyBorder="1" applyAlignment="1"/>
    <xf numFmtId="165" fontId="13" fillId="0" borderId="36" xfId="1" applyNumberFormat="1" applyFont="1" applyFill="1" applyBorder="1"/>
    <xf numFmtId="165" fontId="13" fillId="0" borderId="37" xfId="1" applyNumberFormat="1" applyFont="1" applyFill="1" applyBorder="1"/>
    <xf numFmtId="0" fontId="0" fillId="0" borderId="25" xfId="0" applyBorder="1"/>
    <xf numFmtId="0" fontId="6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13" fillId="0" borderId="23" xfId="0" applyFont="1" applyBorder="1"/>
    <xf numFmtId="165" fontId="6" fillId="0" borderId="13" xfId="0" applyNumberFormat="1" applyFont="1" applyBorder="1"/>
    <xf numFmtId="0" fontId="39" fillId="0" borderId="0" xfId="0" applyFont="1"/>
    <xf numFmtId="3" fontId="6" fillId="2" borderId="13" xfId="0" applyNumberFormat="1" applyFont="1" applyFill="1" applyBorder="1" applyAlignment="1">
      <alignment horizontal="center"/>
    </xf>
    <xf numFmtId="3" fontId="13" fillId="2" borderId="13" xfId="0" applyNumberFormat="1" applyFont="1" applyFill="1" applyBorder="1"/>
    <xf numFmtId="165" fontId="6" fillId="0" borderId="13" xfId="1" applyNumberFormat="1" applyFont="1" applyBorder="1" applyAlignment="1">
      <alignment horizontal="center"/>
    </xf>
    <xf numFmtId="165" fontId="13" fillId="0" borderId="13" xfId="1" applyNumberFormat="1" applyFont="1" applyBorder="1" applyAlignment="1">
      <alignment horizontal="center"/>
    </xf>
    <xf numFmtId="165" fontId="13" fillId="2" borderId="13" xfId="1" applyNumberFormat="1" applyFont="1" applyFill="1" applyBorder="1" applyAlignment="1"/>
    <xf numFmtId="0" fontId="10" fillId="2" borderId="7" xfId="0" applyFont="1" applyFill="1" applyBorder="1" applyAlignment="1"/>
    <xf numFmtId="165" fontId="10" fillId="0" borderId="0" xfId="1" applyNumberFormat="1" applyFont="1" applyFill="1"/>
    <xf numFmtId="165" fontId="10" fillId="0" borderId="0" xfId="1" applyNumberFormat="1" applyFont="1" applyAlignment="1">
      <alignment horizontal="right"/>
    </xf>
    <xf numFmtId="165" fontId="13" fillId="0" borderId="7" xfId="1" applyNumberFormat="1" applyFont="1" applyBorder="1"/>
    <xf numFmtId="0" fontId="12" fillId="0" borderId="8" xfId="0" applyFont="1" applyBorder="1"/>
    <xf numFmtId="165" fontId="13" fillId="0" borderId="8" xfId="1" applyNumberFormat="1" applyFont="1" applyBorder="1"/>
    <xf numFmtId="0" fontId="4" fillId="0" borderId="23" xfId="0" applyFont="1" applyBorder="1" applyAlignment="1">
      <alignment wrapText="1"/>
    </xf>
    <xf numFmtId="0" fontId="4" fillId="0" borderId="57" xfId="0" applyFont="1" applyBorder="1"/>
    <xf numFmtId="165" fontId="4" fillId="0" borderId="18" xfId="1" applyNumberFormat="1" applyFont="1" applyBorder="1"/>
    <xf numFmtId="3" fontId="5" fillId="0" borderId="52" xfId="0" applyNumberFormat="1" applyFont="1" applyBorder="1"/>
    <xf numFmtId="165" fontId="5" fillId="0" borderId="53" xfId="1" applyNumberFormat="1" applyFont="1" applyBorder="1"/>
    <xf numFmtId="165" fontId="5" fillId="0" borderId="43" xfId="1" applyNumberFormat="1" applyFont="1" applyBorder="1"/>
    <xf numFmtId="3" fontId="4" fillId="0" borderId="48" xfId="0" applyNumberFormat="1" applyFont="1" applyBorder="1"/>
    <xf numFmtId="165" fontId="4" fillId="0" borderId="40" xfId="1" applyNumberFormat="1" applyFont="1" applyBorder="1"/>
    <xf numFmtId="0" fontId="5" fillId="0" borderId="52" xfId="0" applyFont="1" applyBorder="1"/>
    <xf numFmtId="165" fontId="4" fillId="0" borderId="46" xfId="1" applyNumberFormat="1" applyFont="1" applyBorder="1"/>
    <xf numFmtId="3" fontId="35" fillId="0" borderId="23" xfId="0" applyNumberFormat="1" applyFont="1" applyBorder="1" applyAlignment="1">
      <alignment wrapText="1"/>
    </xf>
    <xf numFmtId="0" fontId="4" fillId="0" borderId="22" xfId="0" applyFont="1" applyBorder="1" applyAlignment="1">
      <alignment wrapText="1"/>
    </xf>
    <xf numFmtId="165" fontId="5" fillId="0" borderId="5" xfId="1" applyNumberFormat="1" applyFont="1" applyBorder="1"/>
    <xf numFmtId="3" fontId="5" fillId="0" borderId="2" xfId="0" applyNumberFormat="1" applyFont="1" applyBorder="1"/>
    <xf numFmtId="0" fontId="13" fillId="0" borderId="12" xfId="0" applyFont="1" applyBorder="1"/>
    <xf numFmtId="165" fontId="4" fillId="0" borderId="34" xfId="1" applyNumberFormat="1" applyFont="1" applyFill="1" applyBorder="1"/>
    <xf numFmtId="165" fontId="4" fillId="0" borderId="39" xfId="1" applyNumberFormat="1" applyFont="1" applyFill="1" applyBorder="1"/>
    <xf numFmtId="3" fontId="32" fillId="0" borderId="0" xfId="0" applyNumberFormat="1" applyFont="1"/>
    <xf numFmtId="3" fontId="51" fillId="0" borderId="11" xfId="0" applyNumberFormat="1" applyFont="1" applyFill="1" applyBorder="1" applyAlignment="1">
      <alignment wrapText="1"/>
    </xf>
    <xf numFmtId="3" fontId="52" fillId="0" borderId="12" xfId="0" applyNumberFormat="1" applyFont="1" applyFill="1" applyBorder="1" applyAlignment="1">
      <alignment wrapText="1"/>
    </xf>
    <xf numFmtId="3" fontId="26" fillId="0" borderId="12" xfId="0" applyNumberFormat="1" applyFont="1" applyFill="1" applyBorder="1" applyAlignment="1">
      <alignment wrapText="1"/>
    </xf>
    <xf numFmtId="3" fontId="51" fillId="0" borderId="12" xfId="0" applyNumberFormat="1" applyFont="1" applyFill="1" applyBorder="1" applyAlignment="1">
      <alignment wrapText="1"/>
    </xf>
    <xf numFmtId="3" fontId="27" fillId="0" borderId="42" xfId="0" applyNumberFormat="1" applyFont="1" applyFill="1" applyBorder="1"/>
    <xf numFmtId="3" fontId="27" fillId="0" borderId="20" xfId="0" applyNumberFormat="1" applyFont="1" applyFill="1" applyBorder="1"/>
    <xf numFmtId="3" fontId="52" fillId="0" borderId="13" xfId="0" applyNumberFormat="1" applyFont="1" applyFill="1" applyBorder="1"/>
    <xf numFmtId="3" fontId="27" fillId="0" borderId="18" xfId="0" applyNumberFormat="1" applyFont="1" applyFill="1" applyBorder="1"/>
    <xf numFmtId="3" fontId="27" fillId="0" borderId="16" xfId="0" applyNumberFormat="1" applyFont="1" applyFill="1" applyBorder="1"/>
    <xf numFmtId="3" fontId="26" fillId="0" borderId="9" xfId="0" applyNumberFormat="1" applyFont="1" applyFill="1" applyBorder="1" applyAlignment="1">
      <alignment wrapText="1"/>
    </xf>
    <xf numFmtId="3" fontId="27" fillId="0" borderId="28" xfId="0" applyNumberFormat="1" applyFont="1" applyFill="1" applyBorder="1"/>
    <xf numFmtId="3" fontId="51" fillId="0" borderId="49" xfId="0" applyNumberFormat="1" applyFont="1" applyFill="1" applyBorder="1" applyAlignment="1">
      <alignment wrapText="1"/>
    </xf>
    <xf numFmtId="3" fontId="45" fillId="0" borderId="20" xfId="0" applyNumberFormat="1" applyFont="1" applyFill="1" applyBorder="1"/>
    <xf numFmtId="3" fontId="53" fillId="2" borderId="13" xfId="0" applyNumberFormat="1" applyFont="1" applyFill="1" applyBorder="1"/>
    <xf numFmtId="3" fontId="54" fillId="0" borderId="13" xfId="0" applyNumberFormat="1" applyFont="1" applyFill="1" applyBorder="1"/>
    <xf numFmtId="3" fontId="52" fillId="0" borderId="19" xfId="0" applyNumberFormat="1" applyFont="1" applyFill="1" applyBorder="1"/>
    <xf numFmtId="3" fontId="45" fillId="2" borderId="19" xfId="0" applyNumberFormat="1" applyFont="1" applyFill="1" applyBorder="1"/>
    <xf numFmtId="3" fontId="27" fillId="0" borderId="34" xfId="0" applyNumberFormat="1" applyFont="1" applyFill="1" applyBorder="1"/>
    <xf numFmtId="3" fontId="27" fillId="0" borderId="39" xfId="0" applyNumberFormat="1" applyFont="1" applyFill="1" applyBorder="1"/>
    <xf numFmtId="3" fontId="27" fillId="2" borderId="15" xfId="0" applyNumberFormat="1" applyFont="1" applyFill="1" applyBorder="1"/>
    <xf numFmtId="3" fontId="26" fillId="0" borderId="14" xfId="0" applyNumberFormat="1" applyFont="1" applyFill="1" applyBorder="1" applyAlignment="1">
      <alignment wrapText="1"/>
    </xf>
    <xf numFmtId="3" fontId="27" fillId="2" borderId="27" xfId="0" applyNumberFormat="1" applyFont="1" applyFill="1" applyBorder="1"/>
    <xf numFmtId="3" fontId="51" fillId="0" borderId="18" xfId="0" applyNumberFormat="1" applyFont="1" applyFill="1" applyBorder="1" applyAlignment="1">
      <alignment wrapText="1"/>
    </xf>
    <xf numFmtId="3" fontId="48" fillId="2" borderId="6" xfId="0" applyNumberFormat="1" applyFont="1" applyFill="1" applyBorder="1"/>
    <xf numFmtId="3" fontId="51" fillId="2" borderId="3" xfId="0" applyNumberFormat="1" applyFont="1" applyFill="1" applyBorder="1" applyAlignment="1">
      <alignment wrapText="1"/>
    </xf>
    <xf numFmtId="3" fontId="52" fillId="2" borderId="3" xfId="0" applyNumberFormat="1" applyFont="1" applyFill="1" applyBorder="1" applyAlignment="1">
      <alignment wrapText="1"/>
    </xf>
    <xf numFmtId="3" fontId="53" fillId="2" borderId="22" xfId="0" applyNumberFormat="1" applyFont="1" applyFill="1" applyBorder="1"/>
    <xf numFmtId="3" fontId="53" fillId="2" borderId="34" xfId="0" applyNumberFormat="1" applyFont="1" applyFill="1" applyBorder="1"/>
    <xf numFmtId="3" fontId="54" fillId="2" borderId="39" xfId="0" applyNumberFormat="1" applyFont="1" applyFill="1" applyBorder="1"/>
    <xf numFmtId="3" fontId="52" fillId="2" borderId="39" xfId="0" applyNumberFormat="1" applyFont="1" applyFill="1" applyBorder="1"/>
    <xf numFmtId="3" fontId="52" fillId="2" borderId="39" xfId="0" applyNumberFormat="1" applyFont="1" applyFill="1" applyBorder="1" applyAlignment="1">
      <alignment horizontal="right"/>
    </xf>
    <xf numFmtId="3" fontId="52" fillId="2" borderId="40" xfId="0" applyNumberFormat="1" applyFont="1" applyFill="1" applyBorder="1"/>
    <xf numFmtId="3" fontId="54" fillId="2" borderId="36" xfId="0" applyNumberFormat="1" applyFont="1" applyFill="1" applyBorder="1"/>
    <xf numFmtId="3" fontId="52" fillId="2" borderId="26" xfId="0" applyNumberFormat="1" applyFont="1" applyFill="1" applyBorder="1" applyAlignment="1">
      <alignment wrapText="1"/>
    </xf>
    <xf numFmtId="3" fontId="51" fillId="2" borderId="31" xfId="0" applyNumberFormat="1" applyFont="1" applyFill="1" applyBorder="1" applyAlignment="1">
      <alignment wrapText="1"/>
    </xf>
    <xf numFmtId="0" fontId="55" fillId="0" borderId="35" xfId="0" applyFont="1" applyBorder="1" applyAlignment="1">
      <alignment wrapText="1"/>
    </xf>
    <xf numFmtId="165" fontId="13" fillId="2" borderId="21" xfId="1" applyNumberFormat="1" applyFont="1" applyFill="1" applyBorder="1"/>
    <xf numFmtId="0" fontId="14" fillId="2" borderId="8" xfId="0" applyFont="1" applyFill="1" applyBorder="1"/>
    <xf numFmtId="165" fontId="13" fillId="2" borderId="18" xfId="1" applyNumberFormat="1" applyFont="1" applyFill="1" applyBorder="1"/>
    <xf numFmtId="165" fontId="3" fillId="2" borderId="9" xfId="0" applyNumberFormat="1" applyFont="1" applyFill="1" applyBorder="1"/>
    <xf numFmtId="165" fontId="13" fillId="2" borderId="46" xfId="1" applyNumberFormat="1" applyFont="1" applyFill="1" applyBorder="1"/>
    <xf numFmtId="165" fontId="13" fillId="2" borderId="49" xfId="1" applyNumberFormat="1" applyFont="1" applyFill="1" applyBorder="1"/>
    <xf numFmtId="165" fontId="3" fillId="0" borderId="54" xfId="1" applyNumberFormat="1" applyFont="1" applyBorder="1" applyAlignment="1">
      <alignment horizontal="center"/>
    </xf>
    <xf numFmtId="0" fontId="12" fillId="0" borderId="18" xfId="0" applyFont="1" applyBorder="1"/>
    <xf numFmtId="0" fontId="12" fillId="0" borderId="21" xfId="0" applyFont="1" applyBorder="1"/>
    <xf numFmtId="165" fontId="3" fillId="0" borderId="21" xfId="1" applyNumberFormat="1" applyFont="1" applyBorder="1" applyAlignment="1">
      <alignment horizontal="center"/>
    </xf>
    <xf numFmtId="165" fontId="0" fillId="0" borderId="21" xfId="1" applyNumberFormat="1" applyFont="1" applyBorder="1"/>
    <xf numFmtId="0" fontId="15" fillId="0" borderId="14" xfId="0" applyFont="1" applyBorder="1"/>
    <xf numFmtId="165" fontId="39" fillId="2" borderId="15" xfId="1" applyNumberFormat="1" applyFont="1" applyFill="1" applyBorder="1"/>
    <xf numFmtId="165" fontId="0" fillId="0" borderId="29" xfId="1" applyNumberFormat="1" applyFont="1" applyBorder="1"/>
    <xf numFmtId="165" fontId="0" fillId="0" borderId="49" xfId="1" applyNumberFormat="1" applyFont="1" applyBorder="1"/>
    <xf numFmtId="165" fontId="39" fillId="2" borderId="27" xfId="1" applyNumberFormat="1" applyFont="1" applyFill="1" applyBorder="1"/>
    <xf numFmtId="165" fontId="3" fillId="0" borderId="24" xfId="0" applyNumberFormat="1" applyFont="1" applyBorder="1"/>
    <xf numFmtId="165" fontId="3" fillId="0" borderId="25" xfId="0" applyNumberFormat="1" applyFont="1" applyBorder="1"/>
    <xf numFmtId="165" fontId="3" fillId="0" borderId="8" xfId="0" applyNumberFormat="1" applyFont="1" applyBorder="1"/>
    <xf numFmtId="0" fontId="0" fillId="0" borderId="8" xfId="0" applyBorder="1"/>
    <xf numFmtId="0" fontId="14" fillId="0" borderId="56" xfId="0" applyFont="1" applyBorder="1" applyAlignment="1">
      <alignment horizontal="center" vertical="center" wrapText="1"/>
    </xf>
    <xf numFmtId="3" fontId="18" fillId="2" borderId="33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left" vertical="center" wrapText="1"/>
    </xf>
    <xf numFmtId="3" fontId="26" fillId="0" borderId="26" xfId="0" applyNumberFormat="1" applyFont="1" applyFill="1" applyBorder="1" applyAlignment="1">
      <alignment wrapText="1"/>
    </xf>
    <xf numFmtId="3" fontId="26" fillId="0" borderId="31" xfId="0" applyNumberFormat="1" applyFont="1" applyFill="1" applyBorder="1" applyAlignment="1">
      <alignment wrapText="1"/>
    </xf>
    <xf numFmtId="3" fontId="52" fillId="0" borderId="54" xfId="0" applyNumberFormat="1" applyFont="1" applyFill="1" applyBorder="1" applyAlignment="1">
      <alignment wrapText="1"/>
    </xf>
    <xf numFmtId="3" fontId="52" fillId="0" borderId="24" xfId="0" applyNumberFormat="1" applyFont="1" applyFill="1" applyBorder="1" applyAlignment="1">
      <alignment wrapText="1"/>
    </xf>
    <xf numFmtId="3" fontId="51" fillId="0" borderId="24" xfId="0" applyNumberFormat="1" applyFont="1" applyFill="1" applyBorder="1" applyAlignment="1">
      <alignment wrapText="1"/>
    </xf>
    <xf numFmtId="0" fontId="46" fillId="0" borderId="44" xfId="0" applyFont="1" applyBorder="1" applyAlignment="1">
      <alignment wrapText="1"/>
    </xf>
    <xf numFmtId="165" fontId="13" fillId="2" borderId="25" xfId="1" applyNumberFormat="1" applyFont="1" applyFill="1" applyBorder="1"/>
    <xf numFmtId="165" fontId="13" fillId="2" borderId="12" xfId="1" applyNumberFormat="1" applyFont="1" applyFill="1" applyBorder="1"/>
    <xf numFmtId="165" fontId="0" fillId="0" borderId="0" xfId="1" applyNumberFormat="1" applyFont="1"/>
    <xf numFmtId="0" fontId="17" fillId="0" borderId="0" xfId="0" applyFont="1" applyAlignment="1">
      <alignment horizontal="right"/>
    </xf>
    <xf numFmtId="0" fontId="12" fillId="0" borderId="58" xfId="3" applyFont="1" applyFill="1" applyBorder="1" applyAlignment="1" applyProtection="1">
      <alignment vertical="center" wrapText="1"/>
    </xf>
    <xf numFmtId="165" fontId="6" fillId="0" borderId="33" xfId="1" applyNumberFormat="1" applyFont="1" applyBorder="1"/>
    <xf numFmtId="0" fontId="13" fillId="0" borderId="41" xfId="3" applyFont="1" applyFill="1" applyBorder="1" applyAlignment="1" applyProtection="1">
      <alignment horizontal="left" vertical="center" wrapText="1" indent="1"/>
    </xf>
    <xf numFmtId="165" fontId="4" fillId="0" borderId="13" xfId="1" applyNumberFormat="1" applyFont="1" applyFill="1" applyBorder="1" applyAlignment="1"/>
    <xf numFmtId="165" fontId="4" fillId="0" borderId="32" xfId="1" applyNumberFormat="1" applyFont="1" applyFill="1" applyBorder="1" applyAlignment="1"/>
    <xf numFmtId="3" fontId="27" fillId="2" borderId="22" xfId="0" applyNumberFormat="1" applyFont="1" applyFill="1" applyBorder="1"/>
    <xf numFmtId="0" fontId="6" fillId="0" borderId="3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165" fontId="13" fillId="0" borderId="44" xfId="1" applyNumberFormat="1" applyFont="1" applyBorder="1"/>
    <xf numFmtId="0" fontId="13" fillId="0" borderId="3" xfId="0" applyFont="1" applyBorder="1"/>
    <xf numFmtId="165" fontId="13" fillId="0" borderId="44" xfId="1" applyNumberFormat="1" applyFont="1" applyBorder="1" applyAlignment="1">
      <alignment horizontal="center"/>
    </xf>
    <xf numFmtId="165" fontId="13" fillId="0" borderId="25" xfId="1" applyNumberFormat="1" applyFont="1" applyBorder="1"/>
    <xf numFmtId="0" fontId="13" fillId="0" borderId="25" xfId="0" applyFont="1" applyBorder="1"/>
    <xf numFmtId="165" fontId="13" fillId="0" borderId="24" xfId="1" applyNumberFormat="1" applyFont="1" applyBorder="1" applyAlignment="1">
      <alignment horizontal="center"/>
    </xf>
    <xf numFmtId="165" fontId="13" fillId="0" borderId="38" xfId="1" applyNumberFormat="1" applyFont="1" applyBorder="1" applyAlignment="1">
      <alignment horizontal="center"/>
    </xf>
    <xf numFmtId="165" fontId="13" fillId="0" borderId="24" xfId="1" applyNumberFormat="1" applyFont="1" applyBorder="1"/>
    <xf numFmtId="165" fontId="6" fillId="2" borderId="8" xfId="0" applyNumberFormat="1" applyFont="1" applyFill="1" applyBorder="1"/>
    <xf numFmtId="165" fontId="14" fillId="0" borderId="41" xfId="1" applyNumberFormat="1" applyFont="1" applyBorder="1" applyAlignment="1">
      <alignment horizontal="right"/>
    </xf>
    <xf numFmtId="165" fontId="14" fillId="0" borderId="8" xfId="1" applyNumberFormat="1" applyFont="1" applyBorder="1" applyAlignment="1">
      <alignment horizontal="right"/>
    </xf>
    <xf numFmtId="164" fontId="14" fillId="0" borderId="28" xfId="3" applyNumberFormat="1" applyFont="1" applyFill="1" applyBorder="1" applyAlignment="1" applyProtection="1">
      <alignment horizontal="center" vertical="center" wrapText="1"/>
      <protection locked="0"/>
    </xf>
    <xf numFmtId="165" fontId="14" fillId="0" borderId="8" xfId="1" applyNumberFormat="1" applyFont="1" applyFill="1" applyBorder="1" applyAlignment="1" applyProtection="1">
      <alignment horizontal="left" indent="1"/>
    </xf>
    <xf numFmtId="0" fontId="15" fillId="0" borderId="22" xfId="3" applyFont="1" applyFill="1" applyBorder="1" applyAlignment="1" applyProtection="1">
      <alignment horizontal="left"/>
    </xf>
    <xf numFmtId="165" fontId="15" fillId="0" borderId="34" xfId="1" applyNumberFormat="1" applyFont="1" applyFill="1" applyBorder="1" applyAlignment="1" applyProtection="1">
      <alignment horizontal="center"/>
    </xf>
    <xf numFmtId="0" fontId="3" fillId="0" borderId="0" xfId="0" applyFont="1" applyFill="1"/>
    <xf numFmtId="165" fontId="1" fillId="0" borderId="0" xfId="1" applyNumberFormat="1" applyFont="1" applyFill="1"/>
    <xf numFmtId="0" fontId="0" fillId="0" borderId="0" xfId="0" applyFont="1" applyFill="1"/>
    <xf numFmtId="165" fontId="0" fillId="0" borderId="0" xfId="1" applyNumberFormat="1" applyFont="1" applyFill="1"/>
    <xf numFmtId="165" fontId="4" fillId="0" borderId="18" xfId="1" applyNumberFormat="1" applyFont="1" applyBorder="1" applyAlignment="1">
      <alignment horizontal="center" vertical="center" wrapText="1"/>
    </xf>
    <xf numFmtId="165" fontId="4" fillId="0" borderId="46" xfId="1" applyNumberFormat="1" applyFont="1" applyBorder="1" applyAlignment="1">
      <alignment horizontal="center" vertical="center" wrapText="1"/>
    </xf>
    <xf numFmtId="165" fontId="5" fillId="0" borderId="19" xfId="1" applyNumberFormat="1" applyFont="1" applyBorder="1" applyAlignment="1">
      <alignment horizontal="center" vertical="center" wrapText="1"/>
    </xf>
    <xf numFmtId="165" fontId="5" fillId="0" borderId="30" xfId="1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165" fontId="5" fillId="0" borderId="8" xfId="1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5" fontId="4" fillId="0" borderId="39" xfId="1" applyNumberFormat="1" applyFont="1" applyFill="1" applyBorder="1" applyAlignment="1"/>
    <xf numFmtId="165" fontId="4" fillId="2" borderId="0" xfId="0" applyNumberFormat="1" applyFont="1" applyFill="1"/>
    <xf numFmtId="165" fontId="4" fillId="2" borderId="19" xfId="1" applyNumberFormat="1" applyFont="1" applyFill="1" applyBorder="1"/>
    <xf numFmtId="165" fontId="58" fillId="0" borderId="0" xfId="1" applyNumberFormat="1" applyFont="1" applyFill="1" applyBorder="1"/>
    <xf numFmtId="165" fontId="58" fillId="0" borderId="0" xfId="1" applyNumberFormat="1" applyFont="1"/>
    <xf numFmtId="165" fontId="58" fillId="0" borderId="0" xfId="0" applyNumberFormat="1" applyFont="1"/>
    <xf numFmtId="0" fontId="55" fillId="0" borderId="12" xfId="0" applyFont="1" applyFill="1" applyBorder="1"/>
    <xf numFmtId="165" fontId="13" fillId="0" borderId="25" xfId="1" applyNumberFormat="1" applyFont="1" applyFill="1" applyBorder="1"/>
    <xf numFmtId="0" fontId="13" fillId="0" borderId="25" xfId="0" applyFont="1" applyFill="1" applyBorder="1"/>
    <xf numFmtId="0" fontId="13" fillId="0" borderId="12" xfId="0" applyFont="1" applyFill="1" applyBorder="1"/>
    <xf numFmtId="165" fontId="13" fillId="0" borderId="24" xfId="1" applyNumberFormat="1" applyFont="1" applyFill="1" applyBorder="1" applyAlignment="1">
      <alignment horizontal="center"/>
    </xf>
    <xf numFmtId="165" fontId="6" fillId="0" borderId="54" xfId="1" applyNumberFormat="1" applyFont="1" applyFill="1" applyBorder="1" applyAlignment="1">
      <alignment horizontal="center" vertical="center"/>
    </xf>
    <xf numFmtId="165" fontId="13" fillId="2" borderId="33" xfId="1" applyNumberFormat="1" applyFont="1" applyFill="1" applyBorder="1"/>
    <xf numFmtId="0" fontId="14" fillId="0" borderId="26" xfId="3" applyFont="1" applyFill="1" applyBorder="1" applyAlignment="1" applyProtection="1">
      <alignment horizontal="left" vertical="center" wrapText="1" indent="1"/>
    </xf>
    <xf numFmtId="0" fontId="42" fillId="0" borderId="17" xfId="3" applyFont="1" applyFill="1" applyBorder="1" applyAlignment="1" applyProtection="1">
      <alignment horizontal="left" vertical="center" wrapText="1" indent="1"/>
    </xf>
    <xf numFmtId="165" fontId="31" fillId="0" borderId="4" xfId="1" applyNumberFormat="1" applyFont="1" applyFill="1" applyBorder="1" applyAlignment="1" applyProtection="1">
      <alignment vertical="center" wrapText="1"/>
    </xf>
    <xf numFmtId="0" fontId="14" fillId="0" borderId="50" xfId="3" applyFont="1" applyFill="1" applyBorder="1" applyAlignment="1" applyProtection="1">
      <alignment horizontal="left" vertical="center" wrapText="1" indent="1"/>
    </xf>
    <xf numFmtId="165" fontId="14" fillId="0" borderId="43" xfId="1" applyNumberFormat="1" applyFont="1" applyFill="1" applyBorder="1" applyAlignment="1" applyProtection="1">
      <alignment vertical="center" wrapText="1"/>
    </xf>
    <xf numFmtId="0" fontId="31" fillId="0" borderId="22" xfId="3" applyFont="1" applyFill="1" applyBorder="1" applyAlignment="1" applyProtection="1">
      <alignment horizontal="left" vertical="center" wrapText="1" indent="2"/>
    </xf>
    <xf numFmtId="165" fontId="31" fillId="0" borderId="34" xfId="1" applyNumberFormat="1" applyFont="1" applyFill="1" applyBorder="1" applyAlignment="1" applyProtection="1">
      <alignment vertical="center" wrapText="1"/>
    </xf>
    <xf numFmtId="165" fontId="12" fillId="0" borderId="39" xfId="1" applyNumberFormat="1" applyFont="1" applyFill="1" applyBorder="1" applyAlignment="1" applyProtection="1">
      <alignment vertical="center" wrapText="1"/>
      <protection locked="0"/>
    </xf>
    <xf numFmtId="165" fontId="12" fillId="0" borderId="39" xfId="1" applyNumberFormat="1" applyFont="1" applyFill="1" applyBorder="1" applyAlignment="1" applyProtection="1">
      <alignment vertical="center" wrapText="1"/>
    </xf>
    <xf numFmtId="0" fontId="12" fillId="0" borderId="48" xfId="3" applyFont="1" applyFill="1" applyBorder="1" applyAlignment="1" applyProtection="1">
      <alignment horizontal="left" vertical="center" wrapText="1" indent="2"/>
    </xf>
    <xf numFmtId="165" fontId="12" fillId="0" borderId="40" xfId="1" applyNumberFormat="1" applyFont="1" applyFill="1" applyBorder="1" applyAlignment="1" applyProtection="1">
      <alignment vertical="center" wrapText="1"/>
      <protection locked="0"/>
    </xf>
    <xf numFmtId="0" fontId="56" fillId="0" borderId="1" xfId="0" applyFont="1" applyFill="1" applyBorder="1" applyAlignment="1"/>
    <xf numFmtId="0" fontId="56" fillId="0" borderId="59" xfId="0" applyFont="1" applyFill="1" applyBorder="1" applyAlignment="1"/>
    <xf numFmtId="0" fontId="56" fillId="0" borderId="7" xfId="0" applyFont="1" applyFill="1" applyBorder="1" applyAlignment="1"/>
    <xf numFmtId="0" fontId="56" fillId="0" borderId="60" xfId="0" applyFont="1" applyFill="1" applyBorder="1" applyAlignment="1"/>
    <xf numFmtId="0" fontId="56" fillId="0" borderId="61" xfId="0" applyFont="1" applyFill="1" applyBorder="1" applyAlignment="1"/>
    <xf numFmtId="0" fontId="56" fillId="0" borderId="62" xfId="0" applyFont="1" applyFill="1" applyBorder="1" applyAlignment="1"/>
    <xf numFmtId="0" fontId="5" fillId="0" borderId="31" xfId="0" applyFont="1" applyBorder="1"/>
    <xf numFmtId="165" fontId="5" fillId="0" borderId="6" xfId="1" applyNumberFormat="1" applyFont="1" applyBorder="1"/>
    <xf numFmtId="3" fontId="5" fillId="0" borderId="31" xfId="0" applyNumberFormat="1" applyFont="1" applyBorder="1"/>
    <xf numFmtId="165" fontId="56" fillId="0" borderId="8" xfId="0" applyNumberFormat="1" applyFont="1" applyFill="1" applyBorder="1" applyAlignment="1"/>
    <xf numFmtId="0" fontId="10" fillId="2" borderId="7" xfId="0" applyFont="1" applyFill="1" applyBorder="1" applyAlignment="1">
      <alignment horizontal="right"/>
    </xf>
    <xf numFmtId="165" fontId="13" fillId="0" borderId="55" xfId="1" applyNumberFormat="1" applyFont="1" applyFill="1" applyBorder="1"/>
    <xf numFmtId="165" fontId="16" fillId="2" borderId="25" xfId="1" applyNumberFormat="1" applyFont="1" applyFill="1" applyBorder="1"/>
    <xf numFmtId="165" fontId="16" fillId="2" borderId="12" xfId="1" applyNumberFormat="1" applyFont="1" applyFill="1" applyBorder="1"/>
    <xf numFmtId="0" fontId="55" fillId="0" borderId="12" xfId="0" applyFont="1" applyFill="1" applyBorder="1" applyAlignment="1">
      <alignment wrapText="1"/>
    </xf>
    <xf numFmtId="0" fontId="55" fillId="0" borderId="12" xfId="0" applyFont="1" applyBorder="1" applyAlignment="1">
      <alignment wrapText="1"/>
    </xf>
    <xf numFmtId="3" fontId="18" fillId="2" borderId="59" xfId="0" applyNumberFormat="1" applyFont="1" applyFill="1" applyBorder="1" applyAlignment="1">
      <alignment horizontal="center"/>
    </xf>
    <xf numFmtId="0" fontId="6" fillId="0" borderId="52" xfId="0" applyFont="1" applyBorder="1"/>
    <xf numFmtId="165" fontId="6" fillId="0" borderId="53" xfId="1" applyNumberFormat="1" applyFont="1" applyFill="1" applyBorder="1"/>
    <xf numFmtId="0" fontId="0" fillId="0" borderId="13" xfId="0" applyBorder="1" applyAlignment="1">
      <alignment horizontal="center"/>
    </xf>
    <xf numFmtId="0" fontId="0" fillId="0" borderId="13" xfId="0" applyBorder="1"/>
    <xf numFmtId="165" fontId="13" fillId="0" borderId="13" xfId="1" applyNumberFormat="1" applyFont="1" applyFill="1" applyBorder="1"/>
    <xf numFmtId="165" fontId="2" fillId="0" borderId="13" xfId="1" applyNumberFormat="1" applyFont="1" applyBorder="1" applyAlignment="1">
      <alignment horizontal="center"/>
    </xf>
    <xf numFmtId="0" fontId="43" fillId="0" borderId="22" xfId="0" applyFont="1" applyBorder="1" applyAlignment="1">
      <alignment wrapText="1"/>
    </xf>
    <xf numFmtId="165" fontId="13" fillId="2" borderId="19" xfId="1" applyNumberFormat="1" applyFont="1" applyFill="1" applyBorder="1"/>
    <xf numFmtId="165" fontId="12" fillId="0" borderId="19" xfId="1" applyNumberFormat="1" applyFont="1" applyFill="1" applyBorder="1"/>
    <xf numFmtId="165" fontId="22" fillId="0" borderId="19" xfId="1" applyNumberFormat="1" applyFont="1" applyBorder="1"/>
    <xf numFmtId="165" fontId="10" fillId="0" borderId="19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9" xfId="0" applyBorder="1"/>
    <xf numFmtId="0" fontId="43" fillId="0" borderId="23" xfId="0" applyFont="1" applyBorder="1" applyAlignment="1">
      <alignment wrapText="1"/>
    </xf>
    <xf numFmtId="0" fontId="43" fillId="0" borderId="48" xfId="0" applyFont="1" applyBorder="1" applyAlignment="1">
      <alignment wrapText="1"/>
    </xf>
    <xf numFmtId="165" fontId="13" fillId="2" borderId="32" xfId="1" applyNumberFormat="1" applyFont="1" applyFill="1" applyBorder="1"/>
    <xf numFmtId="165" fontId="13" fillId="0" borderId="32" xfId="1" applyNumberFormat="1" applyFont="1" applyFill="1" applyBorder="1"/>
    <xf numFmtId="165" fontId="2" fillId="0" borderId="32" xfId="1" applyNumberFormat="1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2" xfId="0" applyBorder="1"/>
    <xf numFmtId="165" fontId="3" fillId="0" borderId="34" xfId="0" applyNumberFormat="1" applyFont="1" applyBorder="1"/>
    <xf numFmtId="165" fontId="3" fillId="0" borderId="39" xfId="0" applyNumberFormat="1" applyFont="1" applyBorder="1"/>
    <xf numFmtId="165" fontId="3" fillId="0" borderId="42" xfId="0" applyNumberFormat="1" applyFont="1" applyBorder="1"/>
    <xf numFmtId="165" fontId="13" fillId="2" borderId="0" xfId="1" applyNumberFormat="1" applyFont="1" applyFill="1" applyBorder="1"/>
    <xf numFmtId="0" fontId="13" fillId="0" borderId="35" xfId="0" applyFont="1" applyBorder="1" applyAlignment="1">
      <alignment wrapText="1"/>
    </xf>
    <xf numFmtId="0" fontId="13" fillId="0" borderId="21" xfId="0" applyFont="1" applyBorder="1"/>
    <xf numFmtId="165" fontId="6" fillId="0" borderId="21" xfId="0" applyNumberFormat="1" applyFont="1" applyBorder="1"/>
    <xf numFmtId="0" fontId="39" fillId="0" borderId="9" xfId="0" applyFont="1" applyBorder="1"/>
    <xf numFmtId="165" fontId="39" fillId="0" borderId="8" xfId="0" applyNumberFormat="1" applyFont="1" applyBorder="1"/>
    <xf numFmtId="165" fontId="39" fillId="0" borderId="41" xfId="0" applyNumberFormat="1" applyFont="1" applyBorder="1"/>
    <xf numFmtId="49" fontId="13" fillId="0" borderId="8" xfId="0" applyNumberFormat="1" applyFont="1" applyFill="1" applyBorder="1" applyAlignment="1">
      <alignment wrapText="1"/>
    </xf>
    <xf numFmtId="0" fontId="57" fillId="0" borderId="4" xfId="0" applyFont="1" applyBorder="1"/>
    <xf numFmtId="0" fontId="57" fillId="0" borderId="25" xfId="0" applyFont="1" applyBorder="1"/>
    <xf numFmtId="0" fontId="57" fillId="0" borderId="24" xfId="0" applyFont="1" applyBorder="1" applyAlignment="1">
      <alignment wrapText="1"/>
    </xf>
    <xf numFmtId="0" fontId="57" fillId="0" borderId="24" xfId="0" applyFont="1" applyBorder="1"/>
    <xf numFmtId="49" fontId="13" fillId="0" borderId="5" xfId="0" applyNumberFormat="1" applyFont="1" applyFill="1" applyBorder="1"/>
    <xf numFmtId="0" fontId="57" fillId="0" borderId="24" xfId="0" applyFont="1" applyBorder="1" applyAlignment="1">
      <alignment horizontal="left" wrapText="1"/>
    </xf>
    <xf numFmtId="0" fontId="57" fillId="0" borderId="44" xfId="0" applyFont="1" applyBorder="1" applyAlignment="1">
      <alignment wrapText="1"/>
    </xf>
    <xf numFmtId="3" fontId="6" fillId="2" borderId="8" xfId="0" applyNumberFormat="1" applyFont="1" applyFill="1" applyBorder="1" applyAlignment="1">
      <alignment horizontal="center"/>
    </xf>
    <xf numFmtId="0" fontId="57" fillId="0" borderId="25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/>
    </xf>
    <xf numFmtId="0" fontId="16" fillId="0" borderId="24" xfId="0" applyFont="1" applyBorder="1"/>
    <xf numFmtId="165" fontId="6" fillId="0" borderId="8" xfId="1" applyNumberFormat="1" applyFont="1" applyFill="1" applyBorder="1"/>
    <xf numFmtId="165" fontId="0" fillId="0" borderId="0" xfId="0" applyNumberFormat="1" applyFill="1"/>
    <xf numFmtId="165" fontId="4" fillId="0" borderId="0" xfId="0" applyNumberFormat="1" applyFont="1"/>
    <xf numFmtId="165" fontId="12" fillId="0" borderId="10" xfId="1" applyNumberFormat="1" applyFont="1" applyFill="1" applyBorder="1"/>
    <xf numFmtId="165" fontId="12" fillId="0" borderId="11" xfId="1" applyNumberFormat="1" applyFont="1" applyFill="1" applyBorder="1"/>
    <xf numFmtId="165" fontId="12" fillId="0" borderId="12" xfId="1" applyNumberFormat="1" applyFont="1" applyFill="1" applyBorder="1"/>
    <xf numFmtId="165" fontId="14" fillId="0" borderId="41" xfId="1" applyNumberFormat="1" applyFont="1" applyFill="1" applyBorder="1" applyAlignment="1">
      <alignment horizontal="right"/>
    </xf>
    <xf numFmtId="0" fontId="24" fillId="0" borderId="0" xfId="0" applyFont="1" applyAlignment="1">
      <alignment horizontal="center"/>
    </xf>
    <xf numFmtId="0" fontId="12" fillId="0" borderId="0" xfId="0" applyFont="1" applyFill="1" applyBorder="1"/>
    <xf numFmtId="165" fontId="14" fillId="0" borderId="0" xfId="1" applyNumberFormat="1" applyFont="1" applyFill="1" applyBorder="1"/>
    <xf numFmtId="0" fontId="14" fillId="0" borderId="0" xfId="0" applyFont="1" applyFill="1" applyBorder="1"/>
    <xf numFmtId="0" fontId="0" fillId="0" borderId="0" xfId="0" applyFill="1" applyBorder="1"/>
    <xf numFmtId="165" fontId="14" fillId="0" borderId="31" xfId="1" applyNumberFormat="1" applyFont="1" applyBorder="1"/>
    <xf numFmtId="165" fontId="14" fillId="0" borderId="6" xfId="1" applyNumberFormat="1" applyFont="1" applyBorder="1"/>
    <xf numFmtId="0" fontId="12" fillId="0" borderId="3" xfId="0" applyFont="1" applyBorder="1" applyAlignment="1">
      <alignment wrapText="1"/>
    </xf>
    <xf numFmtId="165" fontId="13" fillId="0" borderId="31" xfId="1" applyNumberFormat="1" applyFont="1" applyBorder="1"/>
    <xf numFmtId="0" fontId="5" fillId="0" borderId="5" xfId="0" applyFont="1" applyBorder="1" applyAlignment="1">
      <alignment horizontal="center" vertical="center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/>
    <xf numFmtId="0" fontId="13" fillId="0" borderId="23" xfId="0" applyFont="1" applyFill="1" applyBorder="1" applyAlignment="1">
      <alignment horizontal="center"/>
    </xf>
    <xf numFmtId="49" fontId="13" fillId="0" borderId="2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left"/>
    </xf>
    <xf numFmtId="165" fontId="13" fillId="0" borderId="39" xfId="1" applyNumberFormat="1" applyFont="1" applyFill="1" applyBorder="1"/>
    <xf numFmtId="165" fontId="13" fillId="0" borderId="39" xfId="1" applyNumberFormat="1" applyFont="1" applyFill="1" applyBorder="1" applyAlignment="1">
      <alignment horizontal="right"/>
    </xf>
    <xf numFmtId="49" fontId="13" fillId="0" borderId="35" xfId="0" applyNumberFormat="1" applyFont="1" applyFill="1" applyBorder="1" applyAlignment="1">
      <alignment horizontal="center"/>
    </xf>
    <xf numFmtId="0" fontId="13" fillId="0" borderId="21" xfId="0" applyFont="1" applyFill="1" applyBorder="1" applyAlignment="1">
      <alignment horizontal="center"/>
    </xf>
    <xf numFmtId="0" fontId="13" fillId="0" borderId="21" xfId="0" applyFont="1" applyFill="1" applyBorder="1"/>
    <xf numFmtId="165" fontId="13" fillId="0" borderId="42" xfId="1" applyNumberFormat="1" applyFont="1" applyFill="1" applyBorder="1"/>
    <xf numFmtId="49" fontId="13" fillId="0" borderId="57" xfId="0" applyNumberFormat="1" applyFont="1" applyFill="1" applyBorder="1" applyAlignment="1">
      <alignment horizontal="center"/>
    </xf>
    <xf numFmtId="49" fontId="13" fillId="0" borderId="18" xfId="0" applyNumberFormat="1" applyFont="1" applyFill="1" applyBorder="1" applyAlignment="1">
      <alignment horizontal="center"/>
    </xf>
    <xf numFmtId="0" fontId="13" fillId="0" borderId="18" xfId="0" applyFont="1" applyFill="1" applyBorder="1"/>
    <xf numFmtId="165" fontId="13" fillId="0" borderId="45" xfId="1" applyNumberFormat="1" applyFont="1" applyFill="1" applyBorder="1"/>
    <xf numFmtId="0" fontId="13" fillId="0" borderId="0" xfId="0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/>
    <xf numFmtId="165" fontId="19" fillId="0" borderId="0" xfId="4" applyNumberFormat="1" applyFont="1" applyFill="1" applyBorder="1" applyAlignment="1">
      <alignment horizontal="right"/>
    </xf>
    <xf numFmtId="0" fontId="6" fillId="0" borderId="15" xfId="0" applyFont="1" applyBorder="1" applyAlignment="1">
      <alignment vertical="center" wrapText="1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2" borderId="16" xfId="0" applyFont="1" applyFill="1" applyBorder="1" applyAlignment="1">
      <alignment vertical="center"/>
    </xf>
    <xf numFmtId="0" fontId="13" fillId="0" borderId="13" xfId="0" applyFont="1" applyFill="1" applyBorder="1" applyAlignment="1">
      <alignment wrapText="1"/>
    </xf>
    <xf numFmtId="49" fontId="0" fillId="0" borderId="13" xfId="0" applyNumberFormat="1" applyBorder="1" applyAlignment="1">
      <alignment horizontal="center"/>
    </xf>
    <xf numFmtId="165" fontId="0" fillId="2" borderId="39" xfId="1" applyNumberFormat="1" applyFont="1" applyFill="1" applyBorder="1"/>
    <xf numFmtId="165" fontId="0" fillId="0" borderId="40" xfId="1" applyNumberFormat="1" applyFont="1" applyBorder="1"/>
    <xf numFmtId="165" fontId="3" fillId="0" borderId="6" xfId="1" applyNumberFormat="1" applyFont="1" applyBorder="1"/>
    <xf numFmtId="0" fontId="6" fillId="0" borderId="17" xfId="0" applyFont="1" applyFill="1" applyBorder="1" applyAlignment="1">
      <alignment horizontal="center" vertical="center"/>
    </xf>
    <xf numFmtId="0" fontId="6" fillId="0" borderId="20" xfId="0" applyFont="1" applyBorder="1" applyAlignment="1">
      <alignment vertical="center" wrapText="1"/>
    </xf>
    <xf numFmtId="0" fontId="6" fillId="0" borderId="20" xfId="0" applyFont="1" applyFill="1" applyBorder="1" applyAlignment="1">
      <alignment vertical="center"/>
    </xf>
    <xf numFmtId="165" fontId="6" fillId="0" borderId="28" xfId="4" applyNumberFormat="1" applyFont="1" applyFill="1" applyBorder="1" applyAlignment="1">
      <alignment vertical="center"/>
    </xf>
    <xf numFmtId="0" fontId="13" fillId="0" borderId="22" xfId="0" applyFont="1" applyFill="1" applyBorder="1" applyAlignment="1">
      <alignment horizontal="center"/>
    </xf>
    <xf numFmtId="49" fontId="13" fillId="0" borderId="19" xfId="0" applyNumberFormat="1" applyFont="1" applyFill="1" applyBorder="1" applyAlignment="1">
      <alignment horizontal="center"/>
    </xf>
    <xf numFmtId="0" fontId="13" fillId="0" borderId="19" xfId="0" applyFont="1" applyFill="1" applyBorder="1"/>
    <xf numFmtId="165" fontId="13" fillId="0" borderId="34" xfId="1" applyNumberFormat="1" applyFont="1" applyFill="1" applyBorder="1"/>
    <xf numFmtId="0" fontId="13" fillId="0" borderId="48" xfId="0" applyFont="1" applyFill="1" applyBorder="1" applyAlignment="1">
      <alignment horizontal="center"/>
    </xf>
    <xf numFmtId="165" fontId="6" fillId="2" borderId="8" xfId="1" applyNumberFormat="1" applyFont="1" applyFill="1" applyBorder="1"/>
    <xf numFmtId="0" fontId="5" fillId="0" borderId="0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wrapText="1"/>
    </xf>
    <xf numFmtId="0" fontId="27" fillId="2" borderId="54" xfId="0" applyFont="1" applyFill="1" applyBorder="1" applyAlignment="1">
      <alignment horizontal="center" vertical="center" wrapText="1"/>
    </xf>
    <xf numFmtId="0" fontId="34" fillId="2" borderId="25" xfId="0" applyFont="1" applyFill="1" applyBorder="1" applyAlignment="1">
      <alignment horizontal="center" vertical="center" wrapText="1"/>
    </xf>
    <xf numFmtId="3" fontId="27" fillId="2" borderId="9" xfId="0" applyNumberFormat="1" applyFont="1" applyFill="1" applyBorder="1" applyAlignment="1">
      <alignment horizontal="left" wrapText="1"/>
    </xf>
    <xf numFmtId="3" fontId="27" fillId="2" borderId="7" xfId="0" applyNumberFormat="1" applyFont="1" applyFill="1" applyBorder="1" applyAlignment="1">
      <alignment horizontal="left" wrapText="1"/>
    </xf>
    <xf numFmtId="3" fontId="27" fillId="2" borderId="60" xfId="0" applyNumberFormat="1" applyFont="1" applyFill="1" applyBorder="1" applyAlignment="1">
      <alignment horizontal="left" wrapText="1"/>
    </xf>
    <xf numFmtId="0" fontId="18" fillId="2" borderId="4" xfId="0" applyFont="1" applyFill="1" applyBorder="1" applyAlignment="1">
      <alignment horizontal="center" vertical="center"/>
    </xf>
    <xf numFmtId="0" fontId="33" fillId="2" borderId="6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8" fillId="0" borderId="59" xfId="0" applyFont="1" applyBorder="1" applyAlignment="1">
      <alignment horizontal="center" vertical="center" wrapText="1"/>
    </xf>
    <xf numFmtId="0" fontId="33" fillId="0" borderId="60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8" fillId="0" borderId="4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4" fillId="0" borderId="54" xfId="0" applyFont="1" applyBorder="1" applyAlignment="1">
      <alignment vertical="center" wrapText="1"/>
    </xf>
    <xf numFmtId="0" fontId="14" fillId="0" borderId="24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Alignment="1"/>
    <xf numFmtId="0" fontId="6" fillId="0" borderId="5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3" fillId="0" borderId="44" xfId="0" applyFont="1" applyBorder="1" applyAlignment="1">
      <alignment vertical="center" wrapText="1"/>
    </xf>
    <xf numFmtId="0" fontId="14" fillId="0" borderId="44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3" fillId="0" borderId="31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60" xfId="0" applyFont="1" applyBorder="1" applyAlignment="1">
      <alignment horizontal="left"/>
    </xf>
    <xf numFmtId="0" fontId="2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9" xfId="0" applyFont="1" applyBorder="1" applyAlignment="1">
      <alignment horizontal="left"/>
    </xf>
    <xf numFmtId="0" fontId="6" fillId="0" borderId="41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164" fontId="14" fillId="0" borderId="0" xfId="3" applyNumberFormat="1" applyFont="1" applyFill="1" applyBorder="1" applyAlignment="1" applyProtection="1">
      <alignment horizontal="center" vertical="center"/>
    </xf>
    <xf numFmtId="0" fontId="14" fillId="0" borderId="9" xfId="3" applyFont="1" applyFill="1" applyBorder="1" applyAlignment="1" applyProtection="1">
      <alignment horizontal="left" vertical="center" wrapText="1"/>
    </xf>
    <xf numFmtId="0" fontId="14" fillId="0" borderId="41" xfId="3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center"/>
    </xf>
    <xf numFmtId="0" fontId="41" fillId="0" borderId="0" xfId="0" applyFont="1" applyAlignment="1">
      <alignment horizontal="center" wrapText="1"/>
    </xf>
    <xf numFmtId="0" fontId="4" fillId="2" borderId="7" xfId="0" applyFont="1" applyFill="1" applyBorder="1" applyAlignment="1">
      <alignment horizontal="right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6" fillId="0" borderId="26" xfId="0" applyFont="1" applyFill="1" applyBorder="1" applyAlignment="1">
      <alignment horizontal="center"/>
    </xf>
    <xf numFmtId="0" fontId="56" fillId="0" borderId="1" xfId="0" applyFont="1" applyFill="1" applyBorder="1" applyAlignment="1">
      <alignment horizontal="center"/>
    </xf>
    <xf numFmtId="0" fontId="56" fillId="0" borderId="59" xfId="0" applyFont="1" applyFill="1" applyBorder="1" applyAlignment="1">
      <alignment horizontal="center"/>
    </xf>
    <xf numFmtId="0" fontId="56" fillId="0" borderId="31" xfId="0" applyFont="1" applyFill="1" applyBorder="1" applyAlignment="1">
      <alignment horizontal="center"/>
    </xf>
    <xf numFmtId="0" fontId="56" fillId="0" borderId="7" xfId="0" applyFont="1" applyFill="1" applyBorder="1" applyAlignment="1">
      <alignment horizontal="center"/>
    </xf>
    <xf numFmtId="0" fontId="56" fillId="0" borderId="60" xfId="0" applyFont="1" applyFill="1" applyBorder="1" applyAlignment="1">
      <alignment horizontal="center"/>
    </xf>
    <xf numFmtId="165" fontId="56" fillId="0" borderId="4" xfId="0" applyNumberFormat="1" applyFont="1" applyFill="1" applyBorder="1" applyAlignment="1">
      <alignment horizontal="center"/>
    </xf>
    <xf numFmtId="0" fontId="56" fillId="0" borderId="6" xfId="0" applyFont="1" applyFill="1" applyBorder="1" applyAlignment="1">
      <alignment horizontal="center"/>
    </xf>
    <xf numFmtId="0" fontId="56" fillId="0" borderId="9" xfId="0" applyFont="1" applyFill="1" applyBorder="1" applyAlignment="1">
      <alignment horizontal="center"/>
    </xf>
    <xf numFmtId="0" fontId="56" fillId="0" borderId="41" xfId="0" applyFont="1" applyFill="1" applyBorder="1" applyAlignment="1">
      <alignment horizontal="center"/>
    </xf>
    <xf numFmtId="0" fontId="56" fillId="0" borderId="33" xfId="0" applyFont="1" applyFill="1" applyBorder="1" applyAlignment="1">
      <alignment horizontal="center"/>
    </xf>
    <xf numFmtId="3" fontId="0" fillId="0" borderId="0" xfId="0" applyNumberFormat="1" applyAlignment="1">
      <alignment horizontal="left"/>
    </xf>
    <xf numFmtId="3" fontId="0" fillId="0" borderId="0" xfId="0" applyNumberFormat="1" applyAlignment="1">
      <alignment horizontal="left" vertical="center" wrapText="1"/>
    </xf>
    <xf numFmtId="0" fontId="36" fillId="0" borderId="0" xfId="0" applyFont="1" applyAlignment="1">
      <alignment horizontal="center"/>
    </xf>
  </cellXfs>
  <cellStyles count="5">
    <cellStyle name="Ezres" xfId="1" builtinId="3"/>
    <cellStyle name="Ezres 2" xfId="2"/>
    <cellStyle name="Ezres 2 2" xfId="4"/>
    <cellStyle name="Normál" xfId="0" builtinId="0"/>
    <cellStyle name="Normál_KVRENMUNKA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470535</xdr:colOff>
      <xdr:row>8</xdr:row>
      <xdr:rowOff>139065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2557760" y="16344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zekeres.zsuzsa/Desktop/2019.%20&#233;vi%20k&#246;lts&#233;gvet&#233;s/Rendeletek/2019.08.29.%20f&#233;l&#233;ves/2019.%20f&#233;l&#233;vi_K&#246;lts&#233;gvet&#233;si_rendelet_mell&#233;klete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vétel 1.m. "/>
      <sheetName val="Bevétel Önkormányzat 1.1 "/>
      <sheetName val="Bev.étel Önk.köt.fel. 1.1)a"/>
      <sheetName val="Bevétel Polg.Hivatal 1.2 "/>
      <sheetName val="Bev. Polg.Hiv. köt.fel. 1.2)a"/>
      <sheetName val="Bevétel Könyvtár-Műv.h. 1.3. "/>
      <sheetName val="Bev.Könyvt.Műv.h.köt.fel.1.3)a"/>
      <sheetName val="Kiadások 2"/>
      <sheetName val="önkormányzat kiadásai 2.1. "/>
      <sheetName val="önk.köt.fel.kiadásai 2.1.)a"/>
      <sheetName val="Polg.Hivatal kiadásai 2.2"/>
      <sheetName val="Polg.Hivatal kiadásai 2.2)a"/>
      <sheetName val="Könyvtár és Műv.H. kiadásai 2.3"/>
      <sheetName val="Könyvtár és Műv.H. k 2.3)a"/>
      <sheetName val="Működési kiadások 3"/>
      <sheetName val="Felhalmozás 4.mell."/>
      <sheetName val="Mérleg 5 "/>
      <sheetName val="Előirányzat felh. 6"/>
      <sheetName val="Munka1"/>
    </sheetNames>
    <sheetDataSet>
      <sheetData sheetId="0" refreshError="1">
        <row r="9">
          <cell r="E9">
            <v>179660264</v>
          </cell>
        </row>
        <row r="13">
          <cell r="E13">
            <v>0</v>
          </cell>
        </row>
        <row r="14">
          <cell r="E14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opLeftCell="A24" zoomScale="90" zoomScaleNormal="90" workbookViewId="0">
      <selection activeCell="B51" sqref="B51:E51"/>
    </sheetView>
  </sheetViews>
  <sheetFormatPr defaultRowHeight="14.25" x14ac:dyDescent="0.2"/>
  <cols>
    <col min="1" max="1" width="37.85546875" style="89" customWidth="1"/>
    <col min="2" max="2" width="15.28515625" style="89" customWidth="1"/>
    <col min="3" max="4" width="13.42578125" style="89" customWidth="1"/>
    <col min="5" max="5" width="17" style="100" customWidth="1"/>
    <col min="6" max="6" width="17.140625" style="125" bestFit="1" customWidth="1"/>
  </cols>
  <sheetData>
    <row r="1" spans="1:6" ht="37.5" customHeight="1" x14ac:dyDescent="0.25">
      <c r="A1" s="592" t="s">
        <v>252</v>
      </c>
      <c r="B1" s="592"/>
      <c r="C1" s="592"/>
      <c r="D1" s="592"/>
      <c r="E1" s="592"/>
    </row>
    <row r="2" spans="1:6" ht="15" x14ac:dyDescent="0.25">
      <c r="A2" s="96"/>
      <c r="B2" s="96"/>
      <c r="C2" s="96"/>
      <c r="D2" s="96"/>
      <c r="E2" s="97"/>
    </row>
    <row r="3" spans="1:6" ht="15" x14ac:dyDescent="0.25">
      <c r="A3" s="96"/>
      <c r="B3" s="96"/>
      <c r="C3" s="96"/>
      <c r="D3" s="96"/>
      <c r="E3" s="97"/>
      <c r="F3" s="171"/>
    </row>
    <row r="4" spans="1:6" ht="18.75" customHeight="1" thickBot="1" x14ac:dyDescent="0.25">
      <c r="A4" s="126"/>
      <c r="B4" s="126"/>
      <c r="C4" s="324"/>
      <c r="D4" s="324"/>
      <c r="E4" s="485"/>
      <c r="F4" s="171"/>
    </row>
    <row r="5" spans="1:6" s="49" customFormat="1" ht="12" customHeight="1" x14ac:dyDescent="0.2">
      <c r="A5" s="598" t="s">
        <v>126</v>
      </c>
      <c r="B5" s="600" t="s">
        <v>289</v>
      </c>
      <c r="C5" s="600" t="s">
        <v>290</v>
      </c>
      <c r="D5" s="600" t="s">
        <v>291</v>
      </c>
      <c r="E5" s="593" t="s">
        <v>292</v>
      </c>
      <c r="F5" s="95"/>
    </row>
    <row r="6" spans="1:6" s="49" customFormat="1" ht="51" customHeight="1" thickBot="1" x14ac:dyDescent="0.25">
      <c r="A6" s="599"/>
      <c r="B6" s="601"/>
      <c r="C6" s="601"/>
      <c r="D6" s="601"/>
      <c r="E6" s="594"/>
      <c r="F6" s="95"/>
    </row>
    <row r="7" spans="1:6" s="49" customFormat="1" ht="33.75" customHeight="1" thickBot="1" x14ac:dyDescent="0.3">
      <c r="A7" s="357" t="s">
        <v>89</v>
      </c>
      <c r="B7" s="196">
        <f>B8+B16+B15</f>
        <v>711198261</v>
      </c>
      <c r="C7" s="196">
        <f t="shared" ref="C7:D7" si="0">C8+C16</f>
        <v>6995018</v>
      </c>
      <c r="D7" s="196">
        <f t="shared" si="0"/>
        <v>0</v>
      </c>
      <c r="E7" s="356">
        <f t="shared" ref="E7:E20" si="1">D7+C7+B7</f>
        <v>718193279</v>
      </c>
      <c r="F7" s="95"/>
    </row>
    <row r="8" spans="1:6" s="49" customFormat="1" ht="33.75" customHeight="1" x14ac:dyDescent="0.25">
      <c r="A8" s="195" t="s">
        <v>94</v>
      </c>
      <c r="B8" s="355">
        <f>SUM(B9:B13)</f>
        <v>283375228</v>
      </c>
      <c r="C8" s="355">
        <f t="shared" ref="C8:D8" si="2">SUM(C9:C13)</f>
        <v>0</v>
      </c>
      <c r="D8" s="355">
        <f t="shared" si="2"/>
        <v>0</v>
      </c>
      <c r="E8" s="355">
        <f t="shared" si="1"/>
        <v>283375228</v>
      </c>
      <c r="F8" s="95"/>
    </row>
    <row r="9" spans="1:6" s="49" customFormat="1" ht="36" customHeight="1" x14ac:dyDescent="0.25">
      <c r="A9" s="348" t="s">
        <v>90</v>
      </c>
      <c r="B9" s="197">
        <v>179789816</v>
      </c>
      <c r="C9" s="198"/>
      <c r="D9" s="231"/>
      <c r="E9" s="355">
        <f t="shared" si="1"/>
        <v>179789816</v>
      </c>
      <c r="F9" s="95"/>
    </row>
    <row r="10" spans="1:6" s="49" customFormat="1" ht="46.5" customHeight="1" x14ac:dyDescent="0.25">
      <c r="A10" s="348" t="s">
        <v>218</v>
      </c>
      <c r="B10" s="199">
        <v>70536434</v>
      </c>
      <c r="C10" s="198"/>
      <c r="D10" s="231"/>
      <c r="E10" s="193">
        <f t="shared" si="1"/>
        <v>70536434</v>
      </c>
      <c r="F10" s="95"/>
    </row>
    <row r="11" spans="1:6" s="49" customFormat="1" ht="40.5" customHeight="1" x14ac:dyDescent="0.25">
      <c r="A11" s="348" t="s">
        <v>91</v>
      </c>
      <c r="B11" s="199">
        <v>7275694</v>
      </c>
      <c r="C11" s="200"/>
      <c r="D11" s="232"/>
      <c r="E11" s="193">
        <f t="shared" si="1"/>
        <v>7275694</v>
      </c>
      <c r="F11" s="95"/>
    </row>
    <row r="12" spans="1:6" s="49" customFormat="1" ht="51.75" customHeight="1" x14ac:dyDescent="0.25">
      <c r="A12" s="348" t="s">
        <v>93</v>
      </c>
      <c r="B12" s="199">
        <v>25773284</v>
      </c>
      <c r="C12" s="200"/>
      <c r="D12" s="232"/>
      <c r="E12" s="193">
        <f t="shared" si="1"/>
        <v>25773284</v>
      </c>
      <c r="F12" s="95"/>
    </row>
    <row r="13" spans="1:6" s="49" customFormat="1" ht="66" customHeight="1" x14ac:dyDescent="0.25">
      <c r="A13" s="348" t="s">
        <v>92</v>
      </c>
      <c r="B13" s="199"/>
      <c r="C13" s="200"/>
      <c r="D13" s="232"/>
      <c r="E13" s="193">
        <f t="shared" si="1"/>
        <v>0</v>
      </c>
      <c r="F13" s="95"/>
    </row>
    <row r="14" spans="1:6" s="154" customFormat="1" ht="66" customHeight="1" x14ac:dyDescent="0.25">
      <c r="A14" s="349" t="s">
        <v>221</v>
      </c>
      <c r="B14" s="354"/>
      <c r="C14" s="202"/>
      <c r="D14" s="233"/>
      <c r="E14" s="193">
        <f t="shared" si="1"/>
        <v>0</v>
      </c>
      <c r="F14" s="153"/>
    </row>
    <row r="15" spans="1:6" s="154" customFormat="1" ht="66" customHeight="1" x14ac:dyDescent="0.25">
      <c r="A15" s="349" t="s">
        <v>276</v>
      </c>
      <c r="B15" s="201"/>
      <c r="C15" s="202"/>
      <c r="D15" s="233"/>
      <c r="E15" s="193">
        <f t="shared" si="1"/>
        <v>0</v>
      </c>
      <c r="F15" s="153"/>
    </row>
    <row r="16" spans="1:6" s="154" customFormat="1" ht="58.5" customHeight="1" thickBot="1" x14ac:dyDescent="0.3">
      <c r="A16" s="349" t="s">
        <v>193</v>
      </c>
      <c r="B16" s="201">
        <v>427823033</v>
      </c>
      <c r="C16" s="202">
        <v>6995018</v>
      </c>
      <c r="D16" s="233"/>
      <c r="E16" s="203">
        <f t="shared" si="1"/>
        <v>434818051</v>
      </c>
      <c r="F16" s="153"/>
    </row>
    <row r="17" spans="1:13" s="156" customFormat="1" ht="41.25" customHeight="1" thickBot="1" x14ac:dyDescent="0.3">
      <c r="A17" s="350" t="s">
        <v>95</v>
      </c>
      <c r="B17" s="196">
        <f>SUM(B18:B19)</f>
        <v>2095818309</v>
      </c>
      <c r="C17" s="196">
        <f t="shared" ref="C17:D17" si="3">SUM(C18:C19)</f>
        <v>0</v>
      </c>
      <c r="D17" s="196">
        <f t="shared" si="3"/>
        <v>0</v>
      </c>
      <c r="E17" s="356">
        <f t="shared" si="1"/>
        <v>2095818309</v>
      </c>
      <c r="F17" s="155"/>
    </row>
    <row r="18" spans="1:13" s="49" customFormat="1" ht="51.75" customHeight="1" x14ac:dyDescent="0.25">
      <c r="A18" s="351" t="s">
        <v>161</v>
      </c>
      <c r="B18" s="197">
        <v>16999999</v>
      </c>
      <c r="C18" s="198"/>
      <c r="D18" s="198"/>
      <c r="E18" s="355">
        <f t="shared" si="1"/>
        <v>16999999</v>
      </c>
      <c r="F18" s="95"/>
    </row>
    <row r="19" spans="1:13" s="49" customFormat="1" ht="48.75" customHeight="1" thickBot="1" x14ac:dyDescent="0.3">
      <c r="A19" s="359" t="s">
        <v>96</v>
      </c>
      <c r="B19" s="204">
        <v>2078818310</v>
      </c>
      <c r="C19" s="205"/>
      <c r="D19" s="205"/>
      <c r="E19" s="203">
        <f t="shared" si="1"/>
        <v>2078818310</v>
      </c>
      <c r="F19" s="95"/>
    </row>
    <row r="20" spans="1:13" s="128" customFormat="1" ht="45" customHeight="1" thickBot="1" x14ac:dyDescent="0.3">
      <c r="A20" s="407" t="s">
        <v>80</v>
      </c>
      <c r="B20" s="360">
        <f t="shared" ref="B20:D20" si="4">B22+B23+B27+B21</f>
        <v>79608000</v>
      </c>
      <c r="C20" s="360">
        <f t="shared" si="4"/>
        <v>0</v>
      </c>
      <c r="D20" s="360">
        <f t="shared" si="4"/>
        <v>0</v>
      </c>
      <c r="E20" s="358">
        <f t="shared" si="1"/>
        <v>79608000</v>
      </c>
      <c r="F20" s="127"/>
    </row>
    <row r="21" spans="1:13" s="128" customFormat="1" ht="45" customHeight="1" thickBot="1" x14ac:dyDescent="0.3">
      <c r="A21" s="409" t="s">
        <v>254</v>
      </c>
      <c r="B21" s="360"/>
      <c r="C21" s="360"/>
      <c r="D21" s="360"/>
      <c r="E21" s="358"/>
      <c r="F21" s="127"/>
    </row>
    <row r="22" spans="1:13" s="154" customFormat="1" ht="36" customHeight="1" x14ac:dyDescent="0.25">
      <c r="A22" s="410" t="s">
        <v>81</v>
      </c>
      <c r="B22" s="363">
        <v>13130000</v>
      </c>
      <c r="C22" s="364"/>
      <c r="D22" s="364"/>
      <c r="E22" s="365">
        <f t="shared" ref="E22:E34" si="5">D22+C22+B22</f>
        <v>13130000</v>
      </c>
      <c r="F22" s="153"/>
    </row>
    <row r="23" spans="1:13" s="154" customFormat="1" ht="46.5" customHeight="1" x14ac:dyDescent="0.25">
      <c r="A23" s="410" t="s">
        <v>82</v>
      </c>
      <c r="B23" s="207">
        <f>SUM(B24:B26)</f>
        <v>60990000</v>
      </c>
      <c r="C23" s="207">
        <f>SUM(C24:C26)</f>
        <v>0</v>
      </c>
      <c r="D23" s="207">
        <f>SUM(D24:D26)</f>
        <v>0</v>
      </c>
      <c r="E23" s="366">
        <f t="shared" si="5"/>
        <v>60990000</v>
      </c>
      <c r="F23" s="153"/>
    </row>
    <row r="24" spans="1:13" s="154" customFormat="1" ht="67.5" customHeight="1" x14ac:dyDescent="0.25">
      <c r="A24" s="411" t="s">
        <v>83</v>
      </c>
      <c r="B24" s="207">
        <v>52000000</v>
      </c>
      <c r="C24" s="361"/>
      <c r="D24" s="361"/>
      <c r="E24" s="366">
        <f t="shared" si="5"/>
        <v>52000000</v>
      </c>
      <c r="F24" s="153"/>
    </row>
    <row r="25" spans="1:13" s="49" customFormat="1" ht="24.75" customHeight="1" x14ac:dyDescent="0.25">
      <c r="A25" s="411" t="s">
        <v>84</v>
      </c>
      <c r="B25" s="362">
        <v>8990000</v>
      </c>
      <c r="C25" s="213"/>
      <c r="D25" s="213"/>
      <c r="E25" s="366">
        <f t="shared" si="5"/>
        <v>8990000</v>
      </c>
      <c r="F25" s="95"/>
    </row>
    <row r="26" spans="1:13" s="49" customFormat="1" ht="32.25" customHeight="1" x14ac:dyDescent="0.25">
      <c r="A26" s="411" t="s">
        <v>85</v>
      </c>
      <c r="B26" s="362"/>
      <c r="C26" s="213"/>
      <c r="D26" s="213"/>
      <c r="E26" s="366">
        <f t="shared" si="5"/>
        <v>0</v>
      </c>
      <c r="F26" s="95"/>
    </row>
    <row r="27" spans="1:13" s="154" customFormat="1" ht="36" customHeight="1" thickBot="1" x14ac:dyDescent="0.3">
      <c r="A27" s="412" t="s">
        <v>86</v>
      </c>
      <c r="B27" s="201">
        <v>5488000</v>
      </c>
      <c r="C27" s="202"/>
      <c r="D27" s="208"/>
      <c r="E27" s="352">
        <f t="shared" si="5"/>
        <v>5488000</v>
      </c>
      <c r="F27" s="153"/>
    </row>
    <row r="28" spans="1:13" s="49" customFormat="1" ht="38.25" customHeight="1" thickBot="1" x14ac:dyDescent="0.3">
      <c r="A28" s="408" t="s">
        <v>87</v>
      </c>
      <c r="B28" s="353">
        <v>105195667</v>
      </c>
      <c r="C28" s="353">
        <v>211531</v>
      </c>
      <c r="D28" s="353">
        <v>638800</v>
      </c>
      <c r="E28" s="358">
        <f t="shared" si="5"/>
        <v>106045998</v>
      </c>
      <c r="F28" s="95"/>
    </row>
    <row r="29" spans="1:13" ht="32.25" customHeight="1" thickBot="1" x14ac:dyDescent="0.3">
      <c r="A29" s="194" t="s">
        <v>88</v>
      </c>
      <c r="B29" s="196">
        <v>26688031</v>
      </c>
      <c r="C29" s="367">
        <f>SUM(C31:C32)</f>
        <v>0</v>
      </c>
      <c r="D29" s="367">
        <f>SUM(D31:D32)</f>
        <v>0</v>
      </c>
      <c r="E29" s="356">
        <f t="shared" si="5"/>
        <v>26688031</v>
      </c>
      <c r="F29" s="171"/>
    </row>
    <row r="30" spans="1:13" ht="32.25" customHeight="1" thickBot="1" x14ac:dyDescent="0.3">
      <c r="A30" s="368" t="s">
        <v>106</v>
      </c>
      <c r="B30" s="196">
        <v>16493197</v>
      </c>
      <c r="C30" s="367"/>
      <c r="D30" s="369"/>
      <c r="E30" s="356">
        <f t="shared" si="5"/>
        <v>16493197</v>
      </c>
      <c r="F30" s="171"/>
    </row>
    <row r="31" spans="1:13" s="49" customFormat="1" ht="48.75" customHeight="1" thickBot="1" x14ac:dyDescent="0.3">
      <c r="A31" s="368" t="s">
        <v>97</v>
      </c>
      <c r="B31" s="196">
        <f t="shared" ref="B31:D31" si="6">SUM(B32:B33)</f>
        <v>0</v>
      </c>
      <c r="C31" s="196">
        <f t="shared" si="6"/>
        <v>0</v>
      </c>
      <c r="D31" s="196">
        <f t="shared" si="6"/>
        <v>0</v>
      </c>
      <c r="E31" s="356">
        <f t="shared" si="5"/>
        <v>0</v>
      </c>
      <c r="F31" s="95"/>
    </row>
    <row r="32" spans="1:13" s="49" customFormat="1" ht="63.75" customHeight="1" x14ac:dyDescent="0.25">
      <c r="A32" s="370" t="s">
        <v>224</v>
      </c>
      <c r="B32" s="197"/>
      <c r="C32" s="198"/>
      <c r="D32" s="231"/>
      <c r="E32" s="355">
        <f t="shared" si="5"/>
        <v>0</v>
      </c>
      <c r="F32" s="95"/>
      <c r="M32" s="347"/>
    </row>
    <row r="33" spans="1:6" s="49" customFormat="1" ht="48.75" customHeight="1" x14ac:dyDescent="0.25">
      <c r="A33" s="206" t="s">
        <v>225</v>
      </c>
      <c r="B33" s="199"/>
      <c r="C33" s="200"/>
      <c r="D33" s="231"/>
      <c r="E33" s="355">
        <f t="shared" si="5"/>
        <v>0</v>
      </c>
      <c r="F33" s="95"/>
    </row>
    <row r="34" spans="1:6" s="59" customFormat="1" ht="40.5" customHeight="1" thickBot="1" x14ac:dyDescent="0.3">
      <c r="A34" s="210" t="s">
        <v>107</v>
      </c>
      <c r="B34" s="159">
        <f>B7+B17+B20+B31+B30+B28+B29</f>
        <v>3035001465</v>
      </c>
      <c r="C34" s="159">
        <f t="shared" ref="C34:D34" si="7">C7+C17+C20+C31+C30+C28+C29</f>
        <v>7206549</v>
      </c>
      <c r="D34" s="160">
        <f t="shared" si="7"/>
        <v>638800</v>
      </c>
      <c r="E34" s="193">
        <f t="shared" si="5"/>
        <v>3042846814</v>
      </c>
      <c r="F34" s="325"/>
    </row>
    <row r="35" spans="1:6" s="59" customFormat="1" ht="21.75" customHeight="1" thickBot="1" x14ac:dyDescent="0.3">
      <c r="A35" s="595" t="s">
        <v>105</v>
      </c>
      <c r="B35" s="596"/>
      <c r="C35" s="596"/>
      <c r="D35" s="596"/>
      <c r="E35" s="597"/>
      <c r="F35" s="325"/>
    </row>
    <row r="36" spans="1:6" ht="46.5" customHeight="1" thickBot="1" x14ac:dyDescent="0.3">
      <c r="A36" s="211" t="s">
        <v>104</v>
      </c>
      <c r="B36" s="422">
        <f>B37</f>
        <v>367071319</v>
      </c>
      <c r="C36" s="209">
        <f t="shared" ref="C36:D36" si="8">C37+C45</f>
        <v>149504352</v>
      </c>
      <c r="D36" s="209">
        <f t="shared" si="8"/>
        <v>13872494</v>
      </c>
      <c r="E36" s="98">
        <f>E37</f>
        <v>530448165</v>
      </c>
      <c r="F36" s="171"/>
    </row>
    <row r="37" spans="1:6" s="70" customFormat="1" ht="33" customHeight="1" thickBot="1" x14ac:dyDescent="0.25">
      <c r="A37" s="381" t="s">
        <v>98</v>
      </c>
      <c r="B37" s="374">
        <f>B38+B41+B46+B45+B44</f>
        <v>367071319</v>
      </c>
      <c r="C37" s="212">
        <f t="shared" ref="C37:D37" si="9">C38+C41+C46+C44</f>
        <v>149504352</v>
      </c>
      <c r="D37" s="375">
        <f t="shared" si="9"/>
        <v>13872494</v>
      </c>
      <c r="E37" s="371">
        <f>C37+B37+D37</f>
        <v>530448165</v>
      </c>
      <c r="F37" s="157"/>
    </row>
    <row r="38" spans="1:6" ht="33" customHeight="1" thickBot="1" x14ac:dyDescent="0.25">
      <c r="A38" s="216" t="s">
        <v>99</v>
      </c>
      <c r="B38" s="380">
        <f t="shared" ref="B38:D38" si="10">SUM(B39:B40)</f>
        <v>98439274</v>
      </c>
      <c r="C38" s="213">
        <f t="shared" si="10"/>
        <v>0</v>
      </c>
      <c r="D38" s="376">
        <f t="shared" si="10"/>
        <v>0</v>
      </c>
      <c r="E38" s="152">
        <f>C38+B38+D38</f>
        <v>98439274</v>
      </c>
      <c r="F38" s="415"/>
    </row>
    <row r="39" spans="1:6" ht="33" customHeight="1" thickBot="1" x14ac:dyDescent="0.25">
      <c r="A39" s="382" t="s">
        <v>194</v>
      </c>
      <c r="B39" s="213">
        <v>98439274</v>
      </c>
      <c r="C39" s="213"/>
      <c r="D39" s="377"/>
      <c r="E39" s="152">
        <f t="shared" ref="E39:E46" si="11">C39+B39+D39</f>
        <v>98439274</v>
      </c>
      <c r="F39" s="171"/>
    </row>
    <row r="40" spans="1:6" ht="33" customHeight="1" thickBot="1" x14ac:dyDescent="0.25">
      <c r="A40" s="372" t="s">
        <v>195</v>
      </c>
      <c r="B40" s="213"/>
      <c r="C40" s="213"/>
      <c r="D40" s="377"/>
      <c r="E40" s="152">
        <f t="shared" si="11"/>
        <v>0</v>
      </c>
      <c r="F40" s="171"/>
    </row>
    <row r="41" spans="1:6" s="70" customFormat="1" ht="33" customHeight="1" thickBot="1" x14ac:dyDescent="0.25">
      <c r="A41" s="373" t="s">
        <v>100</v>
      </c>
      <c r="B41" s="361">
        <f>SUM(B42:B43)</f>
        <v>205462194</v>
      </c>
      <c r="C41" s="361">
        <f>SUM(C42:C43)+C45</f>
        <v>2223852</v>
      </c>
      <c r="D41" s="361">
        <f>SUM(D42:D43)+D45</f>
        <v>0</v>
      </c>
      <c r="E41" s="152">
        <f t="shared" si="11"/>
        <v>207686046</v>
      </c>
      <c r="F41" s="157"/>
    </row>
    <row r="42" spans="1:6" s="158" customFormat="1" ht="33" customHeight="1" thickBot="1" x14ac:dyDescent="0.25">
      <c r="A42" s="372" t="s">
        <v>102</v>
      </c>
      <c r="B42" s="213">
        <v>79191461</v>
      </c>
      <c r="C42" s="215">
        <v>2223852</v>
      </c>
      <c r="D42" s="378"/>
      <c r="E42" s="152">
        <f t="shared" si="11"/>
        <v>81415313</v>
      </c>
      <c r="F42" s="326"/>
    </row>
    <row r="43" spans="1:6" ht="36.75" customHeight="1" thickBot="1" x14ac:dyDescent="0.3">
      <c r="A43" s="372" t="s">
        <v>101</v>
      </c>
      <c r="B43" s="214">
        <v>126270733</v>
      </c>
      <c r="C43" s="214"/>
      <c r="D43" s="379"/>
      <c r="E43" s="98">
        <f t="shared" si="11"/>
        <v>126270733</v>
      </c>
      <c r="F43" s="415"/>
    </row>
    <row r="44" spans="1:6" s="70" customFormat="1" ht="36.75" customHeight="1" thickBot="1" x14ac:dyDescent="0.3">
      <c r="A44" s="258" t="s">
        <v>196</v>
      </c>
      <c r="B44" s="257"/>
      <c r="C44" s="257"/>
      <c r="D44" s="256"/>
      <c r="E44" s="98">
        <f t="shared" si="11"/>
        <v>0</v>
      </c>
      <c r="F44" s="157"/>
    </row>
    <row r="45" spans="1:6" s="70" customFormat="1" ht="36.75" customHeight="1" thickBot="1" x14ac:dyDescent="0.3">
      <c r="A45" s="288" t="s">
        <v>219</v>
      </c>
      <c r="B45" s="257">
        <v>63169851</v>
      </c>
      <c r="C45" s="257"/>
      <c r="D45" s="256"/>
      <c r="E45" s="98">
        <f t="shared" si="11"/>
        <v>63169851</v>
      </c>
      <c r="F45" s="157"/>
    </row>
    <row r="46" spans="1:6" ht="33" customHeight="1" thickBot="1" x14ac:dyDescent="0.3">
      <c r="A46" s="216" t="s">
        <v>103</v>
      </c>
      <c r="B46" s="217"/>
      <c r="C46" s="217">
        <v>147280500</v>
      </c>
      <c r="D46" s="218">
        <v>13872494</v>
      </c>
      <c r="E46" s="98">
        <f t="shared" si="11"/>
        <v>161152994</v>
      </c>
      <c r="F46" s="171"/>
    </row>
    <row r="48" spans="1:6" x14ac:dyDescent="0.2">
      <c r="E48" s="101"/>
    </row>
    <row r="51" spans="2:5" ht="12.75" x14ac:dyDescent="0.2">
      <c r="B51" s="99"/>
      <c r="C51" s="99"/>
      <c r="D51" s="99"/>
      <c r="E51" s="99"/>
    </row>
  </sheetData>
  <mergeCells count="7">
    <mergeCell ref="A1:E1"/>
    <mergeCell ref="E5:E6"/>
    <mergeCell ref="A35:E35"/>
    <mergeCell ref="A5:A6"/>
    <mergeCell ref="B5:B6"/>
    <mergeCell ref="C5:C6"/>
    <mergeCell ref="D5:D6"/>
  </mergeCells>
  <phoneticPr fontId="33" type="noConversion"/>
  <pageMargins left="0.98425196850393704" right="0.19685039370078741" top="0.29218749999999999" bottom="0.39370078740157483" header="0.51181102362204722" footer="0.51181102362204722"/>
  <pageSetup paperSize="9" scale="55" orientation="portrait" r:id="rId1"/>
  <headerFooter alignWithMargins="0">
    <oddHeader>&amp;R1.sz. melléklet
..../2020.(........) Egyek Önk.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8"/>
  <sheetViews>
    <sheetView topLeftCell="B1" zoomScale="80" zoomScaleNormal="80" zoomScaleSheetLayoutView="100" workbookViewId="0">
      <selection activeCell="P4" sqref="P4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7.7109375" bestFit="1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615" t="s">
        <v>308</v>
      </c>
      <c r="B2" s="616"/>
      <c r="C2" s="616"/>
      <c r="D2" s="616"/>
      <c r="E2" s="616"/>
      <c r="F2" s="616"/>
      <c r="G2" s="616"/>
      <c r="H2" s="616"/>
      <c r="I2" s="617"/>
      <c r="J2" s="617"/>
      <c r="K2" s="617"/>
      <c r="L2" s="617"/>
    </row>
    <row r="3" spans="1:12" ht="13.5" thickBot="1" x14ac:dyDescent="0.25">
      <c r="L3" s="146"/>
    </row>
    <row r="4" spans="1:12" ht="102" customHeight="1" thickBot="1" x14ac:dyDescent="0.25">
      <c r="A4" s="603" t="s">
        <v>110</v>
      </c>
      <c r="B4" s="106" t="s">
        <v>128</v>
      </c>
      <c r="C4" s="106" t="s">
        <v>139</v>
      </c>
      <c r="D4" s="106" t="s">
        <v>130</v>
      </c>
      <c r="E4" s="106" t="s">
        <v>140</v>
      </c>
      <c r="F4" s="106" t="s">
        <v>136</v>
      </c>
      <c r="G4" s="106" t="s">
        <v>261</v>
      </c>
      <c r="H4" s="106" t="s">
        <v>132</v>
      </c>
      <c r="I4" s="106" t="s">
        <v>133</v>
      </c>
      <c r="J4" s="106" t="s">
        <v>134</v>
      </c>
      <c r="K4" s="106" t="s">
        <v>142</v>
      </c>
      <c r="L4" s="107" t="s">
        <v>24</v>
      </c>
    </row>
    <row r="5" spans="1:12" ht="21" customHeight="1" thickBot="1" x14ac:dyDescent="0.25">
      <c r="A5" s="604"/>
      <c r="B5" s="530" t="s">
        <v>362</v>
      </c>
      <c r="C5" s="530" t="s">
        <v>362</v>
      </c>
      <c r="D5" s="530" t="s">
        <v>362</v>
      </c>
      <c r="E5" s="530" t="s">
        <v>362</v>
      </c>
      <c r="F5" s="530" t="s">
        <v>362</v>
      </c>
      <c r="G5" s="530" t="s">
        <v>362</v>
      </c>
      <c r="H5" s="530" t="s">
        <v>362</v>
      </c>
      <c r="I5" s="530" t="s">
        <v>362</v>
      </c>
      <c r="J5" s="530" t="s">
        <v>362</v>
      </c>
      <c r="K5" s="530" t="s">
        <v>362</v>
      </c>
      <c r="L5" s="530" t="s">
        <v>362</v>
      </c>
    </row>
    <row r="6" spans="1:12" ht="21" customHeight="1" thickBot="1" x14ac:dyDescent="0.25">
      <c r="A6" s="523" t="s">
        <v>152</v>
      </c>
      <c r="B6" s="463">
        <v>28908039</v>
      </c>
      <c r="C6" s="56">
        <v>5122888</v>
      </c>
      <c r="D6" s="84">
        <v>25919600</v>
      </c>
      <c r="E6" s="84"/>
      <c r="F6" s="84">
        <v>6693881</v>
      </c>
      <c r="G6" s="84">
        <v>2017288</v>
      </c>
      <c r="H6" s="56">
        <v>4345000</v>
      </c>
      <c r="I6" s="84"/>
      <c r="J6" s="84">
        <v>1153165</v>
      </c>
      <c r="K6" s="56"/>
      <c r="L6" s="135">
        <f>SUM(B6:K6)</f>
        <v>74159861</v>
      </c>
    </row>
    <row r="7" spans="1:12" ht="21" customHeight="1" thickBot="1" x14ac:dyDescent="0.25">
      <c r="A7" s="524" t="s">
        <v>119</v>
      </c>
      <c r="B7" s="463"/>
      <c r="C7" s="56"/>
      <c r="D7" s="84">
        <v>1261999</v>
      </c>
      <c r="E7" s="84"/>
      <c r="F7" s="56">
        <v>5000000</v>
      </c>
      <c r="G7" s="56">
        <v>1693514</v>
      </c>
      <c r="H7" s="56">
        <v>2487500</v>
      </c>
      <c r="I7" s="84"/>
      <c r="J7" s="84"/>
      <c r="K7" s="56"/>
      <c r="L7" s="135">
        <f t="shared" ref="L7:L42" si="0">SUM(B7:K7)</f>
        <v>10443013</v>
      </c>
    </row>
    <row r="8" spans="1:12" ht="31.5" customHeight="1" thickBot="1" x14ac:dyDescent="0.25">
      <c r="A8" s="525" t="s">
        <v>112</v>
      </c>
      <c r="B8" s="463"/>
      <c r="C8" s="56"/>
      <c r="D8" s="84">
        <v>68332887</v>
      </c>
      <c r="E8" s="84"/>
      <c r="F8" s="56">
        <v>4412508</v>
      </c>
      <c r="G8" s="56"/>
      <c r="H8" s="56">
        <v>64684255</v>
      </c>
      <c r="I8" s="84">
        <v>8744574</v>
      </c>
      <c r="J8" s="84">
        <v>54000</v>
      </c>
      <c r="K8" s="56"/>
      <c r="L8" s="135">
        <f>SUM(B8:K8)</f>
        <v>146228224</v>
      </c>
    </row>
    <row r="9" spans="1:12" ht="31.5" customHeight="1" thickBot="1" x14ac:dyDescent="0.25">
      <c r="A9" s="525" t="s">
        <v>233</v>
      </c>
      <c r="B9" s="463"/>
      <c r="C9" s="56"/>
      <c r="D9" s="84"/>
      <c r="E9" s="84"/>
      <c r="F9" s="56">
        <v>565446</v>
      </c>
      <c r="G9" s="56"/>
      <c r="H9" s="56"/>
      <c r="I9" s="84"/>
      <c r="J9" s="84"/>
      <c r="K9" s="56">
        <v>62944621</v>
      </c>
      <c r="L9" s="135">
        <f t="shared" si="0"/>
        <v>63510067</v>
      </c>
    </row>
    <row r="10" spans="1:12" ht="31.5" customHeight="1" thickBot="1" x14ac:dyDescent="0.25">
      <c r="A10" s="525" t="s">
        <v>259</v>
      </c>
      <c r="B10" s="463"/>
      <c r="C10" s="56"/>
      <c r="D10" s="84"/>
      <c r="E10" s="84"/>
      <c r="F10" s="56">
        <v>34278016</v>
      </c>
      <c r="G10" s="56"/>
      <c r="H10" s="56"/>
      <c r="I10" s="84"/>
      <c r="J10" s="84"/>
      <c r="K10" s="56">
        <v>161152994</v>
      </c>
      <c r="L10" s="135">
        <f t="shared" si="0"/>
        <v>195431010</v>
      </c>
    </row>
    <row r="11" spans="1:12" ht="21" customHeight="1" thickBot="1" x14ac:dyDescent="0.25">
      <c r="A11" s="526" t="s">
        <v>146</v>
      </c>
      <c r="B11" s="463"/>
      <c r="C11" s="56"/>
      <c r="D11" s="84"/>
      <c r="E11" s="84"/>
      <c r="F11" s="56">
        <v>25825425</v>
      </c>
      <c r="G11" s="56"/>
      <c r="H11" s="56"/>
      <c r="I11" s="84"/>
      <c r="J11" s="56"/>
      <c r="K11" s="56"/>
      <c r="L11" s="135">
        <f t="shared" si="0"/>
        <v>25825425</v>
      </c>
    </row>
    <row r="12" spans="1:12" ht="21" customHeight="1" thickBot="1" x14ac:dyDescent="0.25">
      <c r="A12" s="524" t="s">
        <v>363</v>
      </c>
      <c r="B12" s="463">
        <v>68873965</v>
      </c>
      <c r="C12" s="56">
        <v>4953895</v>
      </c>
      <c r="D12" s="84"/>
      <c r="E12" s="84"/>
      <c r="F12" s="56"/>
      <c r="G12" s="56"/>
      <c r="H12" s="56"/>
      <c r="I12" s="84"/>
      <c r="J12" s="56"/>
      <c r="K12" s="56"/>
      <c r="L12" s="135">
        <f t="shared" si="0"/>
        <v>73827860</v>
      </c>
    </row>
    <row r="13" spans="1:12" ht="21" customHeight="1" thickBot="1" x14ac:dyDescent="0.25">
      <c r="A13" s="524" t="s">
        <v>118</v>
      </c>
      <c r="B13" s="463">
        <v>325598701</v>
      </c>
      <c r="C13" s="56">
        <v>33039851</v>
      </c>
      <c r="D13" s="84">
        <v>58431083</v>
      </c>
      <c r="E13" s="84"/>
      <c r="F13" s="56">
        <v>7634776</v>
      </c>
      <c r="G13" s="56"/>
      <c r="H13" s="56">
        <v>49397492</v>
      </c>
      <c r="I13" s="84">
        <v>6532000</v>
      </c>
      <c r="J13" s="84"/>
      <c r="K13" s="56"/>
      <c r="L13" s="135">
        <f t="shared" si="0"/>
        <v>480633903</v>
      </c>
    </row>
    <row r="14" spans="1:12" ht="21" customHeight="1" thickBot="1" x14ac:dyDescent="0.25">
      <c r="A14" s="524" t="s">
        <v>236</v>
      </c>
      <c r="B14" s="463"/>
      <c r="C14" s="56"/>
      <c r="D14" s="84">
        <v>10000075</v>
      </c>
      <c r="E14" s="84"/>
      <c r="F14" s="56"/>
      <c r="G14" s="56"/>
      <c r="H14" s="56">
        <v>700000</v>
      </c>
      <c r="I14" s="84"/>
      <c r="J14" s="84"/>
      <c r="K14" s="56"/>
      <c r="L14" s="135">
        <f t="shared" si="0"/>
        <v>10700075</v>
      </c>
    </row>
    <row r="15" spans="1:12" s="90" customFormat="1" ht="21" customHeight="1" thickBot="1" x14ac:dyDescent="0.25">
      <c r="A15" s="526" t="s">
        <v>197</v>
      </c>
      <c r="B15" s="405"/>
      <c r="C15" s="56"/>
      <c r="D15" s="84">
        <v>44167529</v>
      </c>
      <c r="E15" s="84"/>
      <c r="F15" s="56"/>
      <c r="G15" s="56">
        <v>550599</v>
      </c>
      <c r="H15" s="56">
        <v>854330532</v>
      </c>
      <c r="I15" s="84">
        <v>9248958</v>
      </c>
      <c r="J15" s="84"/>
      <c r="K15" s="56"/>
      <c r="L15" s="135">
        <f t="shared" si="0"/>
        <v>908297618</v>
      </c>
    </row>
    <row r="16" spans="1:12" s="90" customFormat="1" ht="21" customHeight="1" thickBot="1" x14ac:dyDescent="0.25">
      <c r="A16" s="526" t="s">
        <v>309</v>
      </c>
      <c r="B16" s="405"/>
      <c r="C16" s="56"/>
      <c r="D16" s="84">
        <v>196849</v>
      </c>
      <c r="E16" s="84"/>
      <c r="F16" s="56"/>
      <c r="G16" s="56"/>
      <c r="H16" s="56">
        <v>136676212</v>
      </c>
      <c r="I16" s="84">
        <v>17450208</v>
      </c>
      <c r="J16" s="84"/>
      <c r="K16" s="56"/>
      <c r="L16" s="135">
        <f t="shared" si="0"/>
        <v>154323269</v>
      </c>
    </row>
    <row r="17" spans="1:12" s="90" customFormat="1" ht="21" customHeight="1" thickBot="1" x14ac:dyDescent="0.25">
      <c r="A17" s="526" t="s">
        <v>199</v>
      </c>
      <c r="B17" s="463"/>
      <c r="C17" s="56"/>
      <c r="D17" s="84">
        <v>7925000</v>
      </c>
      <c r="E17" s="84"/>
      <c r="F17" s="56">
        <v>2475945</v>
      </c>
      <c r="G17" s="56"/>
      <c r="H17" s="56"/>
      <c r="I17" s="84"/>
      <c r="J17" s="84"/>
      <c r="K17" s="56"/>
      <c r="L17" s="135">
        <f t="shared" si="0"/>
        <v>10400945</v>
      </c>
    </row>
    <row r="18" spans="1:12" s="90" customFormat="1" ht="30.75" customHeight="1" thickBot="1" x14ac:dyDescent="0.25">
      <c r="A18" s="522" t="s">
        <v>143</v>
      </c>
      <c r="B18" s="463"/>
      <c r="C18" s="56"/>
      <c r="D18" s="84"/>
      <c r="E18" s="84"/>
      <c r="F18" s="56">
        <v>1410140</v>
      </c>
      <c r="G18" s="56"/>
      <c r="H18" s="56"/>
      <c r="I18" s="84"/>
      <c r="J18" s="84"/>
      <c r="K18" s="56"/>
      <c r="L18" s="135">
        <f t="shared" si="0"/>
        <v>1410140</v>
      </c>
    </row>
    <row r="19" spans="1:12" s="90" customFormat="1" ht="21" customHeight="1" thickBot="1" x14ac:dyDescent="0.25">
      <c r="A19" s="527" t="s">
        <v>240</v>
      </c>
      <c r="B19" s="463"/>
      <c r="C19" s="56"/>
      <c r="D19" s="84">
        <v>497252776</v>
      </c>
      <c r="E19" s="84"/>
      <c r="F19" s="56">
        <v>50000</v>
      </c>
      <c r="G19" s="56"/>
      <c r="H19" s="56">
        <v>586479311</v>
      </c>
      <c r="I19" s="84"/>
      <c r="J19" s="84"/>
      <c r="K19" s="56"/>
      <c r="L19" s="135">
        <f t="shared" si="0"/>
        <v>1083782087</v>
      </c>
    </row>
    <row r="20" spans="1:12" s="90" customFormat="1" ht="21" customHeight="1" thickBot="1" x14ac:dyDescent="0.25">
      <c r="A20" s="527" t="s">
        <v>354</v>
      </c>
      <c r="B20" s="463"/>
      <c r="C20" s="56"/>
      <c r="D20" s="84">
        <v>2734490</v>
      </c>
      <c r="E20" s="84"/>
      <c r="F20" s="56"/>
      <c r="G20" s="56"/>
      <c r="H20" s="56">
        <v>250000</v>
      </c>
      <c r="I20" s="84"/>
      <c r="J20" s="84"/>
      <c r="K20" s="56"/>
      <c r="L20" s="135">
        <f t="shared" si="0"/>
        <v>2984490</v>
      </c>
    </row>
    <row r="21" spans="1:12" s="90" customFormat="1" ht="21" customHeight="1" thickBot="1" x14ac:dyDescent="0.25">
      <c r="A21" s="525" t="s">
        <v>145</v>
      </c>
      <c r="B21" s="463"/>
      <c r="C21" s="56"/>
      <c r="D21" s="84">
        <v>15397220</v>
      </c>
      <c r="E21" s="84"/>
      <c r="F21" s="56">
        <v>323796</v>
      </c>
      <c r="G21" s="56"/>
      <c r="H21" s="56">
        <v>4184396</v>
      </c>
      <c r="I21" s="84"/>
      <c r="J21" s="84"/>
      <c r="K21" s="56"/>
      <c r="L21" s="135">
        <f t="shared" si="0"/>
        <v>19905412</v>
      </c>
    </row>
    <row r="22" spans="1:12" s="90" customFormat="1" ht="21" customHeight="1" thickBot="1" x14ac:dyDescent="0.25">
      <c r="A22" s="526" t="s">
        <v>113</v>
      </c>
      <c r="B22" s="463">
        <v>3719938</v>
      </c>
      <c r="C22" s="56">
        <v>828465</v>
      </c>
      <c r="D22" s="84">
        <v>9885769</v>
      </c>
      <c r="E22" s="84"/>
      <c r="F22" s="56">
        <v>1766804</v>
      </c>
      <c r="G22" s="56"/>
      <c r="H22" s="56"/>
      <c r="I22" s="84"/>
      <c r="J22" s="84"/>
      <c r="K22" s="56"/>
      <c r="L22" s="135">
        <f t="shared" si="0"/>
        <v>16200976</v>
      </c>
    </row>
    <row r="23" spans="1:12" ht="21" customHeight="1" thickBot="1" x14ac:dyDescent="0.25">
      <c r="A23" s="526" t="s">
        <v>147</v>
      </c>
      <c r="B23" s="463">
        <v>600000</v>
      </c>
      <c r="C23" s="56">
        <v>106060</v>
      </c>
      <c r="D23" s="84">
        <v>2087000</v>
      </c>
      <c r="E23" s="84"/>
      <c r="F23" s="56"/>
      <c r="G23" s="56"/>
      <c r="H23" s="56"/>
      <c r="I23" s="84"/>
      <c r="J23" s="56"/>
      <c r="K23" s="56"/>
      <c r="L23" s="135">
        <f t="shared" si="0"/>
        <v>2793060</v>
      </c>
    </row>
    <row r="24" spans="1:12" ht="21" customHeight="1" thickBot="1" x14ac:dyDescent="0.25">
      <c r="A24" s="526" t="s">
        <v>148</v>
      </c>
      <c r="B24" s="463"/>
      <c r="C24" s="56"/>
      <c r="D24" s="84">
        <v>11786139</v>
      </c>
      <c r="E24" s="84"/>
      <c r="F24" s="56"/>
      <c r="G24" s="56"/>
      <c r="H24" s="56"/>
      <c r="I24" s="84"/>
      <c r="J24" s="56"/>
      <c r="K24" s="56"/>
      <c r="L24" s="135">
        <f t="shared" si="0"/>
        <v>11786139</v>
      </c>
    </row>
    <row r="25" spans="1:12" ht="21" customHeight="1" thickBot="1" x14ac:dyDescent="0.25">
      <c r="A25" s="526" t="s">
        <v>149</v>
      </c>
      <c r="B25" s="463"/>
      <c r="C25" s="56"/>
      <c r="D25" s="84">
        <v>16129431</v>
      </c>
      <c r="E25" s="84"/>
      <c r="F25" s="56">
        <v>776122</v>
      </c>
      <c r="G25" s="56"/>
      <c r="H25" s="56"/>
      <c r="I25" s="84"/>
      <c r="J25" s="56"/>
      <c r="K25" s="56"/>
      <c r="L25" s="135">
        <f t="shared" si="0"/>
        <v>16905553</v>
      </c>
    </row>
    <row r="26" spans="1:12" ht="21" customHeight="1" thickBot="1" x14ac:dyDescent="0.25">
      <c r="A26" s="526" t="s">
        <v>150</v>
      </c>
      <c r="B26" s="463"/>
      <c r="C26" s="56"/>
      <c r="D26" s="84">
        <v>279400</v>
      </c>
      <c r="E26" s="84"/>
      <c r="F26" s="56"/>
      <c r="G26" s="56"/>
      <c r="H26" s="56"/>
      <c r="I26" s="84"/>
      <c r="J26" s="56"/>
      <c r="K26" s="56"/>
      <c r="L26" s="135">
        <f t="shared" si="0"/>
        <v>279400</v>
      </c>
    </row>
    <row r="27" spans="1:12" ht="21" customHeight="1" thickBot="1" x14ac:dyDescent="0.25">
      <c r="A27" s="526" t="s">
        <v>234</v>
      </c>
      <c r="B27" s="463"/>
      <c r="C27" s="56"/>
      <c r="D27" s="84">
        <v>207000</v>
      </c>
      <c r="E27" s="84"/>
      <c r="F27" s="56"/>
      <c r="G27" s="56"/>
      <c r="H27" s="56"/>
      <c r="I27" s="84"/>
      <c r="J27" s="56"/>
      <c r="K27" s="56"/>
      <c r="L27" s="135">
        <f t="shared" si="0"/>
        <v>207000</v>
      </c>
    </row>
    <row r="28" spans="1:12" ht="36" customHeight="1" thickBot="1" x14ac:dyDescent="0.25">
      <c r="A28" s="525" t="s">
        <v>364</v>
      </c>
      <c r="B28" s="463"/>
      <c r="C28" s="56"/>
      <c r="D28" s="84">
        <v>268210</v>
      </c>
      <c r="E28" s="84"/>
      <c r="F28" s="56"/>
      <c r="G28" s="56"/>
      <c r="H28" s="56">
        <v>29290</v>
      </c>
      <c r="I28" s="84"/>
      <c r="J28" s="56"/>
      <c r="K28" s="56"/>
      <c r="L28" s="135">
        <f t="shared" si="0"/>
        <v>297500</v>
      </c>
    </row>
    <row r="29" spans="1:12" s="169" customFormat="1" ht="21" customHeight="1" thickBot="1" x14ac:dyDescent="0.25">
      <c r="A29" s="535" t="s">
        <v>124</v>
      </c>
      <c r="B29" s="463"/>
      <c r="C29" s="56"/>
      <c r="D29" s="84"/>
      <c r="E29" s="84"/>
      <c r="F29" s="56"/>
      <c r="G29" s="56"/>
      <c r="H29" s="56"/>
      <c r="I29" s="84">
        <v>2024000</v>
      </c>
      <c r="J29" s="56"/>
      <c r="K29" s="56"/>
      <c r="L29" s="135">
        <f t="shared" si="0"/>
        <v>2024000</v>
      </c>
    </row>
    <row r="30" spans="1:12" ht="21" customHeight="1" thickBot="1" x14ac:dyDescent="0.25">
      <c r="A30" s="526" t="s">
        <v>144</v>
      </c>
      <c r="B30" s="463"/>
      <c r="C30" s="56"/>
      <c r="D30" s="84">
        <v>432020</v>
      </c>
      <c r="E30" s="84"/>
      <c r="F30" s="56">
        <v>445524</v>
      </c>
      <c r="G30" s="56"/>
      <c r="H30" s="56"/>
      <c r="I30" s="84"/>
      <c r="J30" s="84"/>
      <c r="K30" s="56"/>
      <c r="L30" s="135">
        <f t="shared" si="0"/>
        <v>877544</v>
      </c>
    </row>
    <row r="31" spans="1:12" ht="21" customHeight="1" thickBot="1" x14ac:dyDescent="0.25">
      <c r="A31" s="524" t="s">
        <v>235</v>
      </c>
      <c r="B31" s="463"/>
      <c r="C31" s="56"/>
      <c r="D31" s="84"/>
      <c r="E31" s="84"/>
      <c r="F31" s="56">
        <v>3210000</v>
      </c>
      <c r="G31" s="56"/>
      <c r="H31" s="56"/>
      <c r="I31" s="84"/>
      <c r="J31" s="84"/>
      <c r="K31" s="56"/>
      <c r="L31" s="135">
        <f t="shared" si="0"/>
        <v>3210000</v>
      </c>
    </row>
    <row r="32" spans="1:12" ht="21" customHeight="1" thickBot="1" x14ac:dyDescent="0.25">
      <c r="A32" s="524" t="s">
        <v>356</v>
      </c>
      <c r="B32" s="463"/>
      <c r="C32" s="56"/>
      <c r="D32" s="84">
        <v>208600</v>
      </c>
      <c r="E32" s="84"/>
      <c r="F32" s="56"/>
      <c r="G32" s="56"/>
      <c r="H32" s="56"/>
      <c r="I32" s="84"/>
      <c r="J32" s="84"/>
      <c r="K32" s="56"/>
      <c r="L32" s="135">
        <f t="shared" si="0"/>
        <v>208600</v>
      </c>
    </row>
    <row r="33" spans="1:12" ht="21" customHeight="1" thickBot="1" x14ac:dyDescent="0.25">
      <c r="A33" s="524" t="s">
        <v>310</v>
      </c>
      <c r="B33" s="463">
        <v>448126</v>
      </c>
      <c r="C33" s="56">
        <v>146968</v>
      </c>
      <c r="D33" s="84">
        <v>3196407</v>
      </c>
      <c r="E33" s="84"/>
      <c r="F33" s="56">
        <v>691414</v>
      </c>
      <c r="G33" s="56">
        <v>16884</v>
      </c>
      <c r="H33" s="56"/>
      <c r="I33" s="84"/>
      <c r="J33" s="84"/>
      <c r="K33" s="56"/>
      <c r="L33" s="135">
        <f t="shared" si="0"/>
        <v>4499799</v>
      </c>
    </row>
    <row r="34" spans="1:12" ht="21" customHeight="1" thickBot="1" x14ac:dyDescent="0.25">
      <c r="A34" s="524" t="s">
        <v>260</v>
      </c>
      <c r="B34" s="463"/>
      <c r="C34" s="56"/>
      <c r="D34" s="84">
        <v>10586695</v>
      </c>
      <c r="E34" s="84"/>
      <c r="F34" s="56"/>
      <c r="G34" s="56"/>
      <c r="H34" s="56"/>
      <c r="I34" s="84"/>
      <c r="J34" s="84"/>
      <c r="K34" s="56"/>
      <c r="L34" s="135">
        <f t="shared" si="0"/>
        <v>10586695</v>
      </c>
    </row>
    <row r="35" spans="1:12" ht="21" customHeight="1" thickBot="1" x14ac:dyDescent="0.25">
      <c r="A35" s="524" t="s">
        <v>365</v>
      </c>
      <c r="B35" s="463"/>
      <c r="C35" s="56"/>
      <c r="D35" s="84"/>
      <c r="E35" s="84">
        <v>52000</v>
      </c>
      <c r="F35" s="56"/>
      <c r="G35" s="56"/>
      <c r="H35" s="56"/>
      <c r="I35" s="84"/>
      <c r="J35" s="84"/>
      <c r="K35" s="56"/>
      <c r="L35" s="135">
        <f t="shared" si="0"/>
        <v>52000</v>
      </c>
    </row>
    <row r="36" spans="1:12" ht="21" customHeight="1" thickBot="1" x14ac:dyDescent="0.25">
      <c r="A36" s="524" t="s">
        <v>200</v>
      </c>
      <c r="B36" s="463"/>
      <c r="C36" s="56"/>
      <c r="D36" s="84"/>
      <c r="E36" s="84">
        <v>1900000</v>
      </c>
      <c r="F36" s="56"/>
      <c r="G36" s="56"/>
      <c r="H36" s="56"/>
      <c r="I36" s="84"/>
      <c r="J36" s="84"/>
      <c r="K36" s="56"/>
      <c r="L36" s="135">
        <f t="shared" si="0"/>
        <v>1900000</v>
      </c>
    </row>
    <row r="37" spans="1:12" ht="40.5" customHeight="1" thickBot="1" x14ac:dyDescent="0.25">
      <c r="A37" s="528" t="s">
        <v>111</v>
      </c>
      <c r="B37" s="463"/>
      <c r="C37" s="56"/>
      <c r="D37" s="84">
        <v>635000</v>
      </c>
      <c r="E37" s="84"/>
      <c r="F37" s="56">
        <v>3705397</v>
      </c>
      <c r="G37" s="56"/>
      <c r="H37" s="56"/>
      <c r="I37" s="84"/>
      <c r="J37" s="84"/>
      <c r="K37" s="56"/>
      <c r="L37" s="135">
        <f t="shared" si="0"/>
        <v>4340397</v>
      </c>
    </row>
    <row r="38" spans="1:12" ht="21" customHeight="1" thickBot="1" x14ac:dyDescent="0.25">
      <c r="A38" s="524" t="s">
        <v>117</v>
      </c>
      <c r="B38" s="463">
        <v>3362850</v>
      </c>
      <c r="C38" s="56">
        <v>679671</v>
      </c>
      <c r="D38" s="84">
        <v>1580419</v>
      </c>
      <c r="E38" s="84"/>
      <c r="F38" s="56"/>
      <c r="G38" s="56"/>
      <c r="H38" s="56">
        <v>682319</v>
      </c>
      <c r="I38" s="69"/>
      <c r="J38" s="69"/>
      <c r="K38" s="56"/>
      <c r="L38" s="135">
        <f t="shared" si="0"/>
        <v>6305259</v>
      </c>
    </row>
    <row r="39" spans="1:12" ht="21" customHeight="1" thickBot="1" x14ac:dyDescent="0.25">
      <c r="A39" s="524" t="s">
        <v>151</v>
      </c>
      <c r="B39" s="463"/>
      <c r="C39" s="56"/>
      <c r="D39" s="84">
        <v>5118000</v>
      </c>
      <c r="E39" s="84">
        <v>8263165</v>
      </c>
      <c r="F39" s="56">
        <v>4946000</v>
      </c>
      <c r="G39" s="56"/>
      <c r="H39" s="56"/>
      <c r="I39" s="84"/>
      <c r="J39" s="84"/>
      <c r="K39" s="56"/>
      <c r="L39" s="135">
        <f t="shared" si="0"/>
        <v>18327165</v>
      </c>
    </row>
    <row r="40" spans="1:12" ht="34.5" customHeight="1" thickBot="1" x14ac:dyDescent="0.25">
      <c r="A40" s="531" t="s">
        <v>375</v>
      </c>
      <c r="B40" s="463">
        <v>2615100</v>
      </c>
      <c r="C40" s="56">
        <v>409496</v>
      </c>
      <c r="D40" s="84">
        <v>18699059</v>
      </c>
      <c r="E40" s="84"/>
      <c r="F40" s="56"/>
      <c r="G40" s="56"/>
      <c r="H40" s="56">
        <v>1391687</v>
      </c>
      <c r="I40" s="84">
        <v>1391687</v>
      </c>
      <c r="J40" s="84"/>
      <c r="K40" s="56"/>
      <c r="L40" s="135">
        <f t="shared" si="0"/>
        <v>24507029</v>
      </c>
    </row>
    <row r="41" spans="1:12" ht="33.75" customHeight="1" thickBot="1" x14ac:dyDescent="0.25">
      <c r="A41" s="531" t="s">
        <v>358</v>
      </c>
      <c r="B41" s="463">
        <v>86393</v>
      </c>
      <c r="C41" s="56">
        <v>13607</v>
      </c>
      <c r="D41" s="84">
        <v>508000</v>
      </c>
      <c r="E41" s="84"/>
      <c r="F41" s="56"/>
      <c r="G41" s="56"/>
      <c r="H41" s="56"/>
      <c r="I41" s="84"/>
      <c r="J41" s="84"/>
      <c r="K41" s="56"/>
      <c r="L41" s="135">
        <f t="shared" si="0"/>
        <v>608000</v>
      </c>
    </row>
    <row r="42" spans="1:12" ht="21" customHeight="1" thickBot="1" x14ac:dyDescent="0.25">
      <c r="A42" s="529" t="s">
        <v>116</v>
      </c>
      <c r="B42" s="463"/>
      <c r="C42" s="56"/>
      <c r="D42" s="84">
        <v>3843904</v>
      </c>
      <c r="E42" s="84"/>
      <c r="F42" s="56"/>
      <c r="G42" s="56"/>
      <c r="H42" s="56"/>
      <c r="I42" s="84"/>
      <c r="J42" s="56"/>
      <c r="K42" s="56">
        <v>10449365</v>
      </c>
      <c r="L42" s="135">
        <f t="shared" si="0"/>
        <v>14293269</v>
      </c>
    </row>
    <row r="43" spans="1:12" ht="13.5" thickBot="1" x14ac:dyDescent="0.25">
      <c r="A43" s="88" t="s">
        <v>14</v>
      </c>
      <c r="B43" s="536">
        <f t="shared" ref="B43:K43" si="1">SUM(B6:B42)</f>
        <v>434213112</v>
      </c>
      <c r="C43" s="536">
        <f t="shared" si="1"/>
        <v>45300901</v>
      </c>
      <c r="D43" s="536">
        <f t="shared" si="1"/>
        <v>817070561</v>
      </c>
      <c r="E43" s="536">
        <f t="shared" si="1"/>
        <v>10215165</v>
      </c>
      <c r="F43" s="536">
        <f t="shared" si="1"/>
        <v>104211194</v>
      </c>
      <c r="G43" s="536">
        <f t="shared" si="1"/>
        <v>4278285</v>
      </c>
      <c r="H43" s="536">
        <f t="shared" si="1"/>
        <v>1705637994</v>
      </c>
      <c r="I43" s="536">
        <f t="shared" si="1"/>
        <v>45391427</v>
      </c>
      <c r="J43" s="536">
        <f t="shared" si="1"/>
        <v>1207165</v>
      </c>
      <c r="K43" s="536">
        <f t="shared" si="1"/>
        <v>234546980</v>
      </c>
      <c r="L43" s="135">
        <f>SUM(B43:K43)</f>
        <v>3402072784</v>
      </c>
    </row>
    <row r="44" spans="1:12" x14ac:dyDescent="0.2">
      <c r="A44" s="25"/>
      <c r="B44" s="79"/>
      <c r="C44" s="79"/>
      <c r="D44" s="79"/>
      <c r="E44" s="79"/>
      <c r="F44" s="79"/>
      <c r="G44" s="79"/>
      <c r="H44" s="79"/>
    </row>
    <row r="45" spans="1:12" x14ac:dyDescent="0.2">
      <c r="A45" s="25"/>
      <c r="B45" s="79"/>
      <c r="C45" s="79"/>
      <c r="D45" s="79"/>
      <c r="E45" s="79"/>
      <c r="F45" s="79"/>
      <c r="G45" s="79"/>
      <c r="H45" s="79"/>
    </row>
    <row r="46" spans="1:12" x14ac:dyDescent="0.2">
      <c r="A46" s="25"/>
      <c r="B46" s="79"/>
      <c r="C46" s="79"/>
      <c r="D46" s="79"/>
      <c r="E46" s="79"/>
      <c r="F46" s="79"/>
      <c r="G46" s="79"/>
      <c r="H46" s="79"/>
    </row>
    <row r="47" spans="1:12" x14ac:dyDescent="0.2">
      <c r="A47" s="25"/>
      <c r="B47" s="79"/>
      <c r="C47" s="79"/>
      <c r="D47" s="79"/>
      <c r="E47" s="79"/>
      <c r="F47" s="79"/>
      <c r="G47" s="79"/>
      <c r="H47" s="79"/>
    </row>
    <row r="48" spans="1:12" x14ac:dyDescent="0.2">
      <c r="A48" s="25"/>
      <c r="B48" s="79"/>
      <c r="C48" s="79"/>
      <c r="D48" s="79"/>
      <c r="E48" s="79"/>
      <c r="F48" s="79"/>
      <c r="G48" s="79"/>
      <c r="H48" s="79"/>
    </row>
    <row r="49" spans="1:9" x14ac:dyDescent="0.2">
      <c r="A49" s="25"/>
      <c r="B49" s="79"/>
      <c r="C49" s="79"/>
      <c r="D49" s="79"/>
      <c r="E49" s="79"/>
      <c r="F49" s="79"/>
      <c r="G49" s="79"/>
      <c r="H49" s="79"/>
    </row>
    <row r="50" spans="1:9" x14ac:dyDescent="0.2">
      <c r="A50" s="25"/>
      <c r="B50" s="79"/>
      <c r="C50" s="79"/>
      <c r="D50" s="79"/>
      <c r="E50" s="79"/>
      <c r="F50" s="79"/>
      <c r="G50" s="79"/>
      <c r="H50" s="79"/>
    </row>
    <row r="51" spans="1:9" x14ac:dyDescent="0.2">
      <c r="A51" s="25"/>
      <c r="B51" s="79"/>
      <c r="C51" s="79"/>
      <c r="D51" s="79"/>
      <c r="E51" s="79"/>
      <c r="F51" s="79"/>
      <c r="G51" s="79"/>
      <c r="H51" s="79"/>
    </row>
    <row r="52" spans="1:9" x14ac:dyDescent="0.2">
      <c r="A52" s="25"/>
      <c r="B52" s="79"/>
      <c r="C52" s="79"/>
      <c r="D52" s="79"/>
      <c r="E52" s="79"/>
      <c r="F52" s="79"/>
      <c r="G52" s="79"/>
      <c r="H52" s="79"/>
    </row>
    <row r="53" spans="1:9" x14ac:dyDescent="0.2">
      <c r="A53" s="25"/>
      <c r="B53" s="79"/>
      <c r="C53" s="79"/>
      <c r="D53" s="79"/>
      <c r="E53" s="79"/>
      <c r="F53" s="79"/>
      <c r="G53" s="79"/>
      <c r="H53" s="79"/>
      <c r="I53" s="1"/>
    </row>
    <row r="54" spans="1:9" x14ac:dyDescent="0.2">
      <c r="A54" s="25"/>
      <c r="B54" s="79"/>
      <c r="C54" s="79"/>
      <c r="D54" s="79"/>
      <c r="E54" s="79"/>
      <c r="F54" s="79"/>
      <c r="G54" s="79"/>
      <c r="H54" s="79"/>
    </row>
    <row r="55" spans="1:9" x14ac:dyDescent="0.2">
      <c r="A55" s="25"/>
      <c r="B55" s="79"/>
      <c r="C55" s="79"/>
      <c r="D55" s="79"/>
      <c r="E55" s="79"/>
      <c r="F55" s="79"/>
      <c r="G55" s="79"/>
      <c r="H55" s="79"/>
    </row>
    <row r="56" spans="1:9" x14ac:dyDescent="0.2">
      <c r="A56" s="92"/>
      <c r="B56" s="81"/>
      <c r="C56" s="81"/>
      <c r="D56" s="81"/>
      <c r="E56" s="81"/>
      <c r="F56" s="81"/>
      <c r="G56" s="81"/>
      <c r="H56" s="81"/>
    </row>
    <row r="57" spans="1:9" x14ac:dyDescent="0.2">
      <c r="B57" s="1"/>
      <c r="C57" s="1"/>
      <c r="D57" s="1"/>
      <c r="E57" s="1"/>
      <c r="F57" s="1"/>
      <c r="G57" s="1"/>
      <c r="H57" s="1"/>
    </row>
    <row r="58" spans="1:9" x14ac:dyDescent="0.2">
      <c r="B58" s="1"/>
      <c r="C58" s="1"/>
      <c r="D58" s="1"/>
      <c r="E58" s="1"/>
      <c r="F58" s="1"/>
      <c r="G58" s="1"/>
      <c r="H58" s="1"/>
    </row>
  </sheetData>
  <mergeCells count="2">
    <mergeCell ref="A2:L2"/>
    <mergeCell ref="A4:A5"/>
  </mergeCells>
  <pageMargins left="0.74803149606299213" right="0.74803149606299213" top="0.98425196850393704" bottom="0.98425196850393704" header="0.51181102362204722" footer="0.51181102362204722"/>
  <pageSetup paperSize="9" scale="39" orientation="landscape" r:id="rId1"/>
  <headerFooter alignWithMargins="0">
    <oddHeader>&amp;R2.1)a sz. melléklet
..../ 2020.(.....) Egyek Önk.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3:L35"/>
  <sheetViews>
    <sheetView zoomScaleNormal="100" workbookViewId="0">
      <selection activeCell="I12" sqref="I12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1" max="11" width="14.28515625" customWidth="1"/>
    <col min="12" max="12" width="16.5703125" customWidth="1"/>
  </cols>
  <sheetData>
    <row r="3" spans="1:12" ht="15.75" x14ac:dyDescent="0.25">
      <c r="A3" s="615"/>
      <c r="B3" s="616"/>
      <c r="C3" s="616"/>
      <c r="D3" s="616"/>
      <c r="E3" s="616"/>
      <c r="F3" s="616"/>
      <c r="G3" s="616"/>
      <c r="H3" s="616"/>
      <c r="I3" s="617"/>
    </row>
    <row r="5" spans="1:12" ht="12.75" customHeight="1" x14ac:dyDescent="0.2">
      <c r="A5" s="620" t="s">
        <v>305</v>
      </c>
      <c r="B5" s="620"/>
      <c r="C5" s="620"/>
      <c r="D5" s="620"/>
      <c r="E5" s="620"/>
      <c r="F5" s="620"/>
      <c r="G5" s="620"/>
      <c r="H5" s="620"/>
      <c r="I5" s="620"/>
      <c r="J5" s="620"/>
      <c r="K5" s="620"/>
      <c r="L5" s="620"/>
    </row>
    <row r="6" spans="1:12" ht="12.75" customHeight="1" x14ac:dyDescent="0.2">
      <c r="A6" s="620"/>
      <c r="B6" s="620"/>
      <c r="C6" s="620"/>
      <c r="D6" s="620"/>
      <c r="E6" s="620"/>
      <c r="F6" s="620"/>
      <c r="G6" s="620"/>
      <c r="H6" s="620"/>
      <c r="I6" s="620"/>
      <c r="J6" s="620"/>
      <c r="K6" s="620"/>
      <c r="L6" s="620"/>
    </row>
    <row r="7" spans="1:12" ht="13.5" thickBot="1" x14ac:dyDescent="0.25">
      <c r="I7" s="168"/>
    </row>
    <row r="8" spans="1:12" ht="102" customHeight="1" thickBot="1" x14ac:dyDescent="0.25">
      <c r="A8" s="618" t="s">
        <v>110</v>
      </c>
      <c r="B8" s="404" t="s">
        <v>128</v>
      </c>
      <c r="C8" s="166" t="s">
        <v>139</v>
      </c>
      <c r="D8" s="166" t="s">
        <v>130</v>
      </c>
      <c r="E8" s="166" t="s">
        <v>140</v>
      </c>
      <c r="F8" s="166" t="s">
        <v>136</v>
      </c>
      <c r="G8" s="166" t="s">
        <v>141</v>
      </c>
      <c r="H8" s="166" t="s">
        <v>132</v>
      </c>
      <c r="I8" s="166" t="s">
        <v>133</v>
      </c>
      <c r="J8" s="166" t="s">
        <v>134</v>
      </c>
      <c r="K8" s="166" t="s">
        <v>142</v>
      </c>
      <c r="L8" s="167" t="s">
        <v>24</v>
      </c>
    </row>
    <row r="9" spans="1:12" ht="21" customHeight="1" thickBot="1" x14ac:dyDescent="0.25">
      <c r="A9" s="619"/>
      <c r="B9" s="491" t="s">
        <v>271</v>
      </c>
      <c r="C9" s="491" t="s">
        <v>271</v>
      </c>
      <c r="D9" s="491" t="s">
        <v>271</v>
      </c>
      <c r="E9" s="491" t="s">
        <v>271</v>
      </c>
      <c r="F9" s="491" t="s">
        <v>271</v>
      </c>
      <c r="G9" s="491" t="s">
        <v>271</v>
      </c>
      <c r="H9" s="491" t="s">
        <v>271</v>
      </c>
      <c r="I9" s="491" t="s">
        <v>271</v>
      </c>
      <c r="J9" s="491" t="s">
        <v>271</v>
      </c>
      <c r="K9" s="491" t="s">
        <v>271</v>
      </c>
      <c r="L9" s="491" t="s">
        <v>271</v>
      </c>
    </row>
    <row r="10" spans="1:12" ht="40.5" customHeight="1" x14ac:dyDescent="0.2">
      <c r="A10" s="498" t="s">
        <v>120</v>
      </c>
      <c r="B10" s="499">
        <v>90394506</v>
      </c>
      <c r="C10" s="499">
        <v>18105939</v>
      </c>
      <c r="D10" s="500">
        <v>25783171</v>
      </c>
      <c r="E10" s="499"/>
      <c r="F10" s="501">
        <v>5024165</v>
      </c>
      <c r="G10" s="501"/>
      <c r="H10" s="501">
        <v>2012000</v>
      </c>
      <c r="I10" s="502"/>
      <c r="J10" s="503"/>
      <c r="K10" s="504"/>
      <c r="L10" s="512">
        <f>SUM(B10:K10)</f>
        <v>141319781</v>
      </c>
    </row>
    <row r="11" spans="1:12" ht="21" customHeight="1" x14ac:dyDescent="0.2">
      <c r="A11" s="505" t="s">
        <v>121</v>
      </c>
      <c r="B11" s="162">
        <v>8966186</v>
      </c>
      <c r="C11" s="162">
        <v>1818985</v>
      </c>
      <c r="D11" s="496"/>
      <c r="E11" s="162"/>
      <c r="F11" s="162"/>
      <c r="G11" s="162"/>
      <c r="H11" s="162"/>
      <c r="I11" s="497"/>
      <c r="J11" s="494"/>
      <c r="K11" s="495"/>
      <c r="L11" s="513">
        <f>SUM(B11:K11)</f>
        <v>10785171</v>
      </c>
    </row>
    <row r="12" spans="1:12" ht="39.75" customHeight="1" thickBot="1" x14ac:dyDescent="0.25">
      <c r="A12" s="506" t="s">
        <v>359</v>
      </c>
      <c r="B12" s="507">
        <v>1378740</v>
      </c>
      <c r="C12" s="507">
        <v>282644</v>
      </c>
      <c r="D12" s="508">
        <v>95368</v>
      </c>
      <c r="E12" s="507"/>
      <c r="F12" s="507"/>
      <c r="G12" s="507"/>
      <c r="H12" s="507"/>
      <c r="I12" s="509"/>
      <c r="J12" s="510"/>
      <c r="K12" s="511"/>
      <c r="L12" s="514">
        <f>SUM(B12:K12)</f>
        <v>1756752</v>
      </c>
    </row>
    <row r="13" spans="1:12" s="60" customFormat="1" ht="21" customHeight="1" thickBot="1" x14ac:dyDescent="0.25">
      <c r="A13" s="492" t="s">
        <v>14</v>
      </c>
      <c r="B13" s="493">
        <f>SUM(B10:B12)</f>
        <v>100739432</v>
      </c>
      <c r="C13" s="493">
        <f t="shared" ref="C13:K13" si="0">SUM(C10:C12)</f>
        <v>20207568</v>
      </c>
      <c r="D13" s="493">
        <f t="shared" si="0"/>
        <v>25878539</v>
      </c>
      <c r="E13" s="493">
        <f t="shared" si="0"/>
        <v>0</v>
      </c>
      <c r="F13" s="493">
        <f t="shared" si="0"/>
        <v>5024165</v>
      </c>
      <c r="G13" s="493">
        <f t="shared" si="0"/>
        <v>0</v>
      </c>
      <c r="H13" s="493">
        <f t="shared" si="0"/>
        <v>2012000</v>
      </c>
      <c r="I13" s="493">
        <f t="shared" si="0"/>
        <v>0</v>
      </c>
      <c r="J13" s="493">
        <f t="shared" si="0"/>
        <v>0</v>
      </c>
      <c r="K13" s="493">
        <f t="shared" si="0"/>
        <v>0</v>
      </c>
      <c r="L13" s="402">
        <f>SUM(B13:K13)</f>
        <v>153861704</v>
      </c>
    </row>
    <row r="15" spans="1:12" x14ac:dyDescent="0.2">
      <c r="B15" s="515"/>
      <c r="C15" s="515"/>
      <c r="D15" s="415"/>
      <c r="I15" s="2"/>
    </row>
    <row r="16" spans="1:12" x14ac:dyDescent="0.2">
      <c r="B16" s="415"/>
      <c r="C16" s="415"/>
      <c r="D16" s="415"/>
      <c r="E16" s="85"/>
    </row>
    <row r="17" spans="1:8" x14ac:dyDescent="0.2">
      <c r="A17" s="20"/>
      <c r="B17" s="21"/>
      <c r="C17" s="21"/>
      <c r="D17" s="21" t="s">
        <v>78</v>
      </c>
      <c r="E17" s="21"/>
      <c r="F17" s="22"/>
      <c r="G17" s="22"/>
      <c r="H17" s="22"/>
    </row>
    <row r="18" spans="1:8" x14ac:dyDescent="0.2">
      <c r="A18" s="23"/>
      <c r="B18" s="24"/>
      <c r="C18" s="24"/>
      <c r="D18" s="24"/>
      <c r="E18" s="24"/>
      <c r="F18" s="24"/>
      <c r="G18" s="24"/>
      <c r="H18" s="24"/>
    </row>
    <row r="19" spans="1:8" x14ac:dyDescent="0.2">
      <c r="A19" s="25"/>
      <c r="B19" s="79"/>
      <c r="C19" s="79"/>
      <c r="D19" s="79"/>
      <c r="E19" s="79"/>
      <c r="F19" s="7"/>
      <c r="G19" s="7"/>
      <c r="H19" s="7"/>
    </row>
    <row r="20" spans="1:8" x14ac:dyDescent="0.2">
      <c r="A20" s="25"/>
      <c r="B20" s="79"/>
      <c r="C20" s="79"/>
      <c r="D20" s="80"/>
      <c r="E20" s="79"/>
      <c r="F20" s="7"/>
      <c r="G20" s="7"/>
      <c r="H20" s="7"/>
    </row>
    <row r="21" spans="1:8" x14ac:dyDescent="0.2">
      <c r="A21" s="25"/>
      <c r="B21" s="79"/>
      <c r="C21" s="79"/>
      <c r="D21" s="79"/>
      <c r="E21" s="79"/>
      <c r="F21" s="7"/>
      <c r="G21" s="7"/>
      <c r="H21" s="7"/>
    </row>
    <row r="22" spans="1:8" x14ac:dyDescent="0.2">
      <c r="A22" s="25"/>
      <c r="B22" s="79"/>
      <c r="C22" s="79"/>
      <c r="D22" s="79"/>
      <c r="E22" s="79"/>
      <c r="F22" s="7"/>
      <c r="G22" s="7"/>
      <c r="H22" s="7"/>
    </row>
    <row r="23" spans="1:8" x14ac:dyDescent="0.2">
      <c r="A23" s="25"/>
      <c r="B23" s="79"/>
      <c r="C23" s="79"/>
      <c r="D23" s="79"/>
      <c r="E23" s="79"/>
      <c r="F23" s="7"/>
      <c r="G23" s="7"/>
      <c r="H23" s="7"/>
    </row>
    <row r="24" spans="1:8" x14ac:dyDescent="0.2">
      <c r="A24" s="25"/>
      <c r="B24" s="79"/>
      <c r="C24" s="79"/>
      <c r="D24" s="79"/>
      <c r="E24" s="79"/>
      <c r="F24" s="7"/>
      <c r="G24" s="7"/>
      <c r="H24" s="7"/>
    </row>
    <row r="25" spans="1:8" x14ac:dyDescent="0.2">
      <c r="A25" s="25"/>
      <c r="B25" s="79"/>
      <c r="C25" s="79"/>
      <c r="D25" s="79"/>
      <c r="E25" s="79"/>
      <c r="F25" s="7"/>
      <c r="G25" s="7"/>
      <c r="H25" s="7"/>
    </row>
    <row r="26" spans="1:8" x14ac:dyDescent="0.2">
      <c r="A26" s="25"/>
      <c r="B26" s="79"/>
      <c r="C26" s="79"/>
      <c r="D26" s="79"/>
      <c r="E26" s="79"/>
      <c r="F26" s="7"/>
      <c r="G26" s="7"/>
      <c r="H26" s="7"/>
    </row>
    <row r="27" spans="1:8" x14ac:dyDescent="0.2">
      <c r="A27" s="25"/>
      <c r="B27" s="79"/>
      <c r="C27" s="79"/>
      <c r="D27" s="79"/>
      <c r="E27" s="79"/>
      <c r="F27" s="7"/>
      <c r="G27" s="7"/>
      <c r="H27" s="7"/>
    </row>
    <row r="28" spans="1:8" x14ac:dyDescent="0.2">
      <c r="A28" s="25"/>
      <c r="B28" s="79"/>
      <c r="C28" s="79"/>
      <c r="D28" s="79"/>
      <c r="E28" s="79"/>
      <c r="F28" s="7"/>
      <c r="G28" s="7"/>
      <c r="H28" s="7"/>
    </row>
    <row r="29" spans="1:8" x14ac:dyDescent="0.2">
      <c r="A29" s="25"/>
      <c r="B29" s="79"/>
      <c r="C29" s="79"/>
      <c r="D29" s="79"/>
      <c r="E29" s="79"/>
      <c r="F29" s="7"/>
      <c r="G29" s="7"/>
      <c r="H29" s="7"/>
    </row>
    <row r="30" spans="1:8" x14ac:dyDescent="0.2">
      <c r="A30" s="25"/>
      <c r="B30" s="79"/>
      <c r="C30" s="79"/>
      <c r="D30" s="79"/>
      <c r="E30" s="79"/>
      <c r="F30" s="7"/>
      <c r="G30" s="7"/>
      <c r="H30" s="7"/>
    </row>
    <row r="31" spans="1:8" x14ac:dyDescent="0.2">
      <c r="A31" s="25"/>
      <c r="B31" s="79"/>
      <c r="C31" s="79"/>
      <c r="D31" s="79"/>
      <c r="E31" s="79"/>
      <c r="F31" s="7"/>
      <c r="G31" s="7"/>
      <c r="H31" s="7"/>
    </row>
    <row r="32" spans="1:8" x14ac:dyDescent="0.2">
      <c r="A32" s="25"/>
      <c r="B32" s="79"/>
      <c r="C32" s="79"/>
      <c r="D32" s="79"/>
      <c r="E32" s="79"/>
      <c r="F32" s="7"/>
      <c r="G32" s="7"/>
      <c r="H32" s="7"/>
    </row>
    <row r="33" spans="1:8" x14ac:dyDescent="0.2">
      <c r="A33" s="23"/>
      <c r="B33" s="81"/>
      <c r="C33" s="81"/>
      <c r="D33" s="81"/>
      <c r="E33" s="81"/>
      <c r="F33" s="7"/>
      <c r="G33" s="7"/>
      <c r="H33" s="7"/>
    </row>
    <row r="34" spans="1:8" x14ac:dyDescent="0.2">
      <c r="B34" s="1"/>
      <c r="C34" s="1"/>
      <c r="D34" s="1"/>
      <c r="E34" s="1"/>
      <c r="F34" s="1"/>
      <c r="G34" s="1"/>
      <c r="H34" s="1"/>
    </row>
    <row r="35" spans="1:8" x14ac:dyDescent="0.2">
      <c r="B35" s="1"/>
      <c r="C35" s="1"/>
      <c r="D35" s="1"/>
      <c r="E35" s="1"/>
      <c r="F35" s="1"/>
      <c r="G35" s="1"/>
      <c r="H35" s="1"/>
    </row>
  </sheetData>
  <mergeCells count="3">
    <mergeCell ref="A3:I3"/>
    <mergeCell ref="A8:A9"/>
    <mergeCell ref="A5:L6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&amp;R2.2. sz. melléklet
.../2020.(.....) Egyek Önk.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4"/>
  <sheetViews>
    <sheetView topLeftCell="B1" zoomScaleNormal="100" workbookViewId="0">
      <selection activeCell="O10" sqref="O10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2" max="12" width="16.5703125" customWidth="1"/>
  </cols>
  <sheetData>
    <row r="3" spans="1:12" ht="15.75" x14ac:dyDescent="0.25">
      <c r="A3" s="615"/>
      <c r="B3" s="616"/>
      <c r="C3" s="616"/>
      <c r="D3" s="616"/>
      <c r="E3" s="616"/>
      <c r="F3" s="616"/>
      <c r="G3" s="616"/>
      <c r="H3" s="616"/>
      <c r="I3" s="617"/>
    </row>
    <row r="5" spans="1:12" ht="12.75" customHeight="1" x14ac:dyDescent="0.2">
      <c r="A5" s="620" t="s">
        <v>306</v>
      </c>
      <c r="B5" s="620"/>
      <c r="C5" s="620"/>
      <c r="D5" s="620"/>
      <c r="E5" s="620"/>
      <c r="F5" s="620"/>
      <c r="G5" s="620"/>
      <c r="H5" s="620"/>
      <c r="I5" s="620"/>
      <c r="J5" s="620"/>
      <c r="K5" s="620"/>
      <c r="L5" s="620"/>
    </row>
    <row r="6" spans="1:12" ht="12.75" customHeight="1" x14ac:dyDescent="0.2">
      <c r="A6" s="620"/>
      <c r="B6" s="620"/>
      <c r="C6" s="620"/>
      <c r="D6" s="620"/>
      <c r="E6" s="620"/>
      <c r="F6" s="620"/>
      <c r="G6" s="620"/>
      <c r="H6" s="620"/>
      <c r="I6" s="620"/>
      <c r="J6" s="620"/>
      <c r="K6" s="620"/>
      <c r="L6" s="620"/>
    </row>
    <row r="7" spans="1:12" ht="13.5" thickBot="1" x14ac:dyDescent="0.25">
      <c r="I7" s="168"/>
    </row>
    <row r="8" spans="1:12" ht="102" customHeight="1" thickBot="1" x14ac:dyDescent="0.25">
      <c r="A8" s="618" t="s">
        <v>110</v>
      </c>
      <c r="B8" s="404" t="s">
        <v>128</v>
      </c>
      <c r="C8" s="166" t="s">
        <v>139</v>
      </c>
      <c r="D8" s="166" t="s">
        <v>130</v>
      </c>
      <c r="E8" s="166" t="s">
        <v>140</v>
      </c>
      <c r="F8" s="166" t="s">
        <v>136</v>
      </c>
      <c r="G8" s="166" t="s">
        <v>141</v>
      </c>
      <c r="H8" s="166" t="s">
        <v>132</v>
      </c>
      <c r="I8" s="166" t="s">
        <v>133</v>
      </c>
      <c r="J8" s="166" t="s">
        <v>134</v>
      </c>
      <c r="K8" s="166" t="s">
        <v>142</v>
      </c>
      <c r="L8" s="167" t="s">
        <v>24</v>
      </c>
    </row>
    <row r="9" spans="1:12" ht="21" customHeight="1" thickBot="1" x14ac:dyDescent="0.25">
      <c r="A9" s="619"/>
      <c r="B9" s="491" t="s">
        <v>271</v>
      </c>
      <c r="C9" s="491" t="s">
        <v>271</v>
      </c>
      <c r="D9" s="491" t="s">
        <v>271</v>
      </c>
      <c r="E9" s="491" t="s">
        <v>271</v>
      </c>
      <c r="F9" s="491" t="s">
        <v>271</v>
      </c>
      <c r="G9" s="491" t="s">
        <v>271</v>
      </c>
      <c r="H9" s="491" t="s">
        <v>271</v>
      </c>
      <c r="I9" s="491" t="s">
        <v>271</v>
      </c>
      <c r="J9" s="491" t="s">
        <v>271</v>
      </c>
      <c r="K9" s="491" t="s">
        <v>271</v>
      </c>
      <c r="L9" s="491" t="s">
        <v>271</v>
      </c>
    </row>
    <row r="10" spans="1:12" ht="40.5" customHeight="1" x14ac:dyDescent="0.2">
      <c r="A10" s="498" t="s">
        <v>120</v>
      </c>
      <c r="B10" s="499">
        <v>90394506</v>
      </c>
      <c r="C10" s="499">
        <v>18105939</v>
      </c>
      <c r="D10" s="500">
        <v>25783171</v>
      </c>
      <c r="E10" s="499"/>
      <c r="F10" s="501">
        <v>5024165</v>
      </c>
      <c r="G10" s="501"/>
      <c r="H10" s="501">
        <v>2012000</v>
      </c>
      <c r="I10" s="502"/>
      <c r="J10" s="503"/>
      <c r="K10" s="504"/>
      <c r="L10" s="512">
        <f>SUM(B10:K10)</f>
        <v>141319781</v>
      </c>
    </row>
    <row r="11" spans="1:12" ht="21" customHeight="1" x14ac:dyDescent="0.2">
      <c r="A11" s="505" t="s">
        <v>121</v>
      </c>
      <c r="B11" s="162">
        <v>8966186</v>
      </c>
      <c r="C11" s="162">
        <v>1818985</v>
      </c>
      <c r="D11" s="496"/>
      <c r="E11" s="162"/>
      <c r="F11" s="162"/>
      <c r="G11" s="162"/>
      <c r="H11" s="162"/>
      <c r="I11" s="497"/>
      <c r="J11" s="494"/>
      <c r="K11" s="495"/>
      <c r="L11" s="513">
        <f>SUM(B11:K11)</f>
        <v>10785171</v>
      </c>
    </row>
    <row r="12" spans="1:12" ht="39.75" customHeight="1" thickBot="1" x14ac:dyDescent="0.25">
      <c r="A12" s="506" t="s">
        <v>359</v>
      </c>
      <c r="B12" s="507">
        <v>1378740</v>
      </c>
      <c r="C12" s="507">
        <v>282644</v>
      </c>
      <c r="D12" s="508">
        <v>95368</v>
      </c>
      <c r="E12" s="507"/>
      <c r="F12" s="507"/>
      <c r="G12" s="507"/>
      <c r="H12" s="507"/>
      <c r="I12" s="509"/>
      <c r="J12" s="510"/>
      <c r="K12" s="511"/>
      <c r="L12" s="514">
        <f>SUM(B12:K12)</f>
        <v>1756752</v>
      </c>
    </row>
    <row r="13" spans="1:12" s="60" customFormat="1" ht="21" customHeight="1" thickBot="1" x14ac:dyDescent="0.25">
      <c r="A13" s="492" t="s">
        <v>14</v>
      </c>
      <c r="B13" s="493">
        <f>SUM(B10:B12)</f>
        <v>100739432</v>
      </c>
      <c r="C13" s="493">
        <f t="shared" ref="C13:K13" si="0">SUM(C10:C12)</f>
        <v>20207568</v>
      </c>
      <c r="D13" s="493">
        <f t="shared" si="0"/>
        <v>25878539</v>
      </c>
      <c r="E13" s="493">
        <f t="shared" si="0"/>
        <v>0</v>
      </c>
      <c r="F13" s="493">
        <f t="shared" si="0"/>
        <v>5024165</v>
      </c>
      <c r="G13" s="493">
        <f t="shared" si="0"/>
        <v>0</v>
      </c>
      <c r="H13" s="493">
        <f t="shared" si="0"/>
        <v>2012000</v>
      </c>
      <c r="I13" s="493">
        <f t="shared" si="0"/>
        <v>0</v>
      </c>
      <c r="J13" s="493">
        <f t="shared" si="0"/>
        <v>0</v>
      </c>
      <c r="K13" s="493">
        <f t="shared" si="0"/>
        <v>0</v>
      </c>
      <c r="L13" s="402">
        <f>SUM(B13:K13)</f>
        <v>153861704</v>
      </c>
    </row>
    <row r="14" spans="1:12" x14ac:dyDescent="0.2">
      <c r="I14" s="2"/>
    </row>
    <row r="15" spans="1:12" x14ac:dyDescent="0.2">
      <c r="B15" s="85"/>
    </row>
    <row r="16" spans="1:12" x14ac:dyDescent="0.2">
      <c r="A16" s="20"/>
      <c r="B16" s="21"/>
      <c r="C16" s="21"/>
      <c r="D16" s="21" t="s">
        <v>78</v>
      </c>
      <c r="E16" s="21"/>
      <c r="F16" s="22"/>
      <c r="G16" s="22"/>
      <c r="H16" s="22"/>
    </row>
    <row r="17" spans="1:8" x14ac:dyDescent="0.2">
      <c r="A17" s="23"/>
      <c r="B17" s="24"/>
      <c r="C17" s="24"/>
      <c r="D17" s="24"/>
      <c r="E17" s="24"/>
      <c r="F17" s="24"/>
      <c r="G17" s="24"/>
      <c r="H17" s="24"/>
    </row>
    <row r="18" spans="1:8" x14ac:dyDescent="0.2">
      <c r="A18" s="25"/>
      <c r="B18" s="79"/>
      <c r="C18" s="79"/>
      <c r="D18" s="79"/>
      <c r="E18" s="79"/>
      <c r="F18" s="7"/>
      <c r="G18" s="7"/>
      <c r="H18" s="7"/>
    </row>
    <row r="19" spans="1:8" x14ac:dyDescent="0.2">
      <c r="A19" s="25"/>
      <c r="B19" s="79"/>
      <c r="C19" s="79"/>
      <c r="D19" s="80"/>
      <c r="E19" s="79"/>
      <c r="F19" s="7"/>
      <c r="G19" s="7"/>
      <c r="H19" s="7"/>
    </row>
    <row r="20" spans="1:8" x14ac:dyDescent="0.2">
      <c r="A20" s="25"/>
      <c r="B20" s="79"/>
      <c r="C20" s="79"/>
      <c r="D20" s="79"/>
      <c r="E20" s="79"/>
      <c r="F20" s="7"/>
      <c r="G20" s="7"/>
      <c r="H20" s="7"/>
    </row>
    <row r="21" spans="1:8" x14ac:dyDescent="0.2">
      <c r="A21" s="25"/>
      <c r="B21" s="79"/>
      <c r="C21" s="79"/>
      <c r="D21" s="79"/>
      <c r="E21" s="79"/>
      <c r="F21" s="7"/>
      <c r="G21" s="7"/>
      <c r="H21" s="7"/>
    </row>
    <row r="22" spans="1:8" x14ac:dyDescent="0.2">
      <c r="A22" s="25"/>
      <c r="B22" s="79"/>
      <c r="C22" s="79"/>
      <c r="D22" s="79"/>
      <c r="E22" s="79"/>
      <c r="F22" s="7"/>
      <c r="G22" s="7"/>
      <c r="H22" s="7"/>
    </row>
    <row r="23" spans="1:8" x14ac:dyDescent="0.2">
      <c r="A23" s="25"/>
      <c r="B23" s="79"/>
      <c r="C23" s="79"/>
      <c r="D23" s="79"/>
      <c r="E23" s="79"/>
      <c r="F23" s="7"/>
      <c r="G23" s="7"/>
      <c r="H23" s="7"/>
    </row>
    <row r="24" spans="1:8" x14ac:dyDescent="0.2">
      <c r="A24" s="25"/>
      <c r="B24" s="79"/>
      <c r="C24" s="79"/>
      <c r="D24" s="79"/>
      <c r="E24" s="79"/>
      <c r="F24" s="7"/>
      <c r="G24" s="7"/>
      <c r="H24" s="7"/>
    </row>
    <row r="25" spans="1:8" x14ac:dyDescent="0.2">
      <c r="A25" s="25"/>
      <c r="B25" s="79"/>
      <c r="C25" s="79"/>
      <c r="D25" s="79"/>
      <c r="E25" s="79"/>
      <c r="F25" s="7"/>
      <c r="G25" s="7"/>
      <c r="H25" s="7"/>
    </row>
    <row r="26" spans="1:8" x14ac:dyDescent="0.2">
      <c r="A26" s="25"/>
      <c r="B26" s="79"/>
      <c r="C26" s="79"/>
      <c r="D26" s="79"/>
      <c r="E26" s="79"/>
      <c r="F26" s="7"/>
      <c r="G26" s="7"/>
      <c r="H26" s="7"/>
    </row>
    <row r="27" spans="1:8" x14ac:dyDescent="0.2">
      <c r="A27" s="25"/>
      <c r="B27" s="79"/>
      <c r="C27" s="79"/>
      <c r="D27" s="79"/>
      <c r="E27" s="79"/>
      <c r="F27" s="7"/>
      <c r="G27" s="7"/>
      <c r="H27" s="7"/>
    </row>
    <row r="28" spans="1:8" x14ac:dyDescent="0.2">
      <c r="A28" s="25"/>
      <c r="B28" s="79"/>
      <c r="C28" s="79"/>
      <c r="D28" s="79"/>
      <c r="E28" s="79"/>
      <c r="F28" s="7"/>
      <c r="G28" s="7"/>
      <c r="H28" s="7"/>
    </row>
    <row r="29" spans="1:8" x14ac:dyDescent="0.2">
      <c r="A29" s="25"/>
      <c r="B29" s="79"/>
      <c r="C29" s="79"/>
      <c r="D29" s="79"/>
      <c r="E29" s="79"/>
      <c r="F29" s="7"/>
      <c r="G29" s="7"/>
      <c r="H29" s="7"/>
    </row>
    <row r="30" spans="1:8" x14ac:dyDescent="0.2">
      <c r="A30" s="25"/>
      <c r="B30" s="79"/>
      <c r="C30" s="79"/>
      <c r="D30" s="79"/>
      <c r="E30" s="79"/>
      <c r="F30" s="7"/>
      <c r="G30" s="7"/>
      <c r="H30" s="7"/>
    </row>
    <row r="31" spans="1:8" x14ac:dyDescent="0.2">
      <c r="A31" s="25"/>
      <c r="B31" s="79"/>
      <c r="C31" s="79"/>
      <c r="D31" s="79"/>
      <c r="E31" s="79"/>
      <c r="F31" s="7"/>
      <c r="G31" s="7"/>
      <c r="H31" s="7"/>
    </row>
    <row r="32" spans="1:8" x14ac:dyDescent="0.2">
      <c r="A32" s="23"/>
      <c r="B32" s="81"/>
      <c r="C32" s="81"/>
      <c r="D32" s="81"/>
      <c r="E32" s="81"/>
      <c r="F32" s="7"/>
      <c r="G32" s="7"/>
      <c r="H32" s="7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</sheetData>
  <mergeCells count="3">
    <mergeCell ref="A3:I3"/>
    <mergeCell ref="A5:L6"/>
    <mergeCell ref="A8:A9"/>
  </mergeCells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&amp;R2.2)a. sz. melléklet
.../2020.(......) Egyek Önk.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L12"/>
  <sheetViews>
    <sheetView topLeftCell="B1" zoomScaleNormal="100" workbookViewId="0">
      <selection activeCell="U13" sqref="U13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3.7109375" customWidth="1"/>
    <col min="5" max="5" width="19.7109375" customWidth="1"/>
    <col min="6" max="6" width="14.42578125" customWidth="1"/>
    <col min="7" max="7" width="14.5703125" customWidth="1"/>
    <col min="8" max="8" width="11.28515625" customWidth="1"/>
    <col min="12" max="12" width="14.140625" customWidth="1"/>
  </cols>
  <sheetData>
    <row r="1" spans="1:12" ht="15.75" customHeight="1" x14ac:dyDescent="0.2">
      <c r="A1" s="623" t="s">
        <v>361</v>
      </c>
      <c r="B1" s="623"/>
      <c r="C1" s="623"/>
      <c r="D1" s="623"/>
      <c r="E1" s="623"/>
      <c r="F1" s="623"/>
    </row>
    <row r="2" spans="1:12" x14ac:dyDescent="0.2">
      <c r="A2" s="623"/>
      <c r="B2" s="623"/>
      <c r="C2" s="623"/>
      <c r="D2" s="623"/>
      <c r="E2" s="623"/>
      <c r="F2" s="623"/>
    </row>
    <row r="3" spans="1:12" x14ac:dyDescent="0.2">
      <c r="A3" s="3"/>
      <c r="B3" s="3"/>
      <c r="C3" s="3"/>
      <c r="D3" s="3"/>
      <c r="E3" s="3"/>
      <c r="F3" s="3"/>
    </row>
    <row r="4" spans="1:12" x14ac:dyDescent="0.2">
      <c r="A4" s="3"/>
      <c r="B4" s="3"/>
      <c r="C4" s="3"/>
      <c r="D4" s="3"/>
      <c r="E4" s="3"/>
      <c r="F4" s="3"/>
    </row>
    <row r="5" spans="1:12" ht="13.5" thickBot="1" x14ac:dyDescent="0.25">
      <c r="A5" s="3"/>
      <c r="B5" s="3"/>
      <c r="C5" s="3"/>
      <c r="D5" s="3"/>
      <c r="E5" s="3"/>
      <c r="F5" s="3"/>
    </row>
    <row r="6" spans="1:12" s="302" customFormat="1" ht="102" customHeight="1" x14ac:dyDescent="0.2">
      <c r="A6" s="621" t="s">
        <v>110</v>
      </c>
      <c r="B6" s="314" t="s">
        <v>128</v>
      </c>
      <c r="C6" s="314" t="s">
        <v>139</v>
      </c>
      <c r="D6" s="314" t="s">
        <v>130</v>
      </c>
      <c r="E6" s="314" t="s">
        <v>140</v>
      </c>
      <c r="F6" s="314" t="s">
        <v>136</v>
      </c>
      <c r="G6" s="314" t="s">
        <v>141</v>
      </c>
      <c r="H6" s="314" t="s">
        <v>132</v>
      </c>
      <c r="I6" s="314" t="s">
        <v>133</v>
      </c>
      <c r="J6" s="314" t="s">
        <v>134</v>
      </c>
      <c r="K6" s="314" t="s">
        <v>142</v>
      </c>
      <c r="L6" s="315" t="s">
        <v>24</v>
      </c>
    </row>
    <row r="7" spans="1:12" s="302" customFormat="1" ht="21" customHeight="1" x14ac:dyDescent="0.2">
      <c r="A7" s="622"/>
      <c r="B7" s="319" t="s">
        <v>271</v>
      </c>
      <c r="C7" s="319" t="s">
        <v>271</v>
      </c>
      <c r="D7" s="319" t="s">
        <v>271</v>
      </c>
      <c r="E7" s="319" t="s">
        <v>271</v>
      </c>
      <c r="F7" s="319" t="s">
        <v>271</v>
      </c>
      <c r="G7" s="319" t="s">
        <v>271</v>
      </c>
      <c r="H7" s="319" t="s">
        <v>271</v>
      </c>
      <c r="I7" s="319" t="s">
        <v>271</v>
      </c>
      <c r="J7" s="319" t="s">
        <v>271</v>
      </c>
      <c r="K7" s="319" t="s">
        <v>271</v>
      </c>
      <c r="L7" s="319" t="s">
        <v>271</v>
      </c>
    </row>
    <row r="8" spans="1:12" s="302" customFormat="1" x14ac:dyDescent="0.2">
      <c r="A8" s="316" t="s">
        <v>122</v>
      </c>
      <c r="B8" s="162"/>
      <c r="C8" s="162"/>
      <c r="D8" s="162">
        <v>653000</v>
      </c>
      <c r="E8" s="320"/>
      <c r="F8" s="321"/>
      <c r="G8" s="322"/>
      <c r="H8" s="225"/>
      <c r="I8" s="268"/>
      <c r="J8" s="268"/>
      <c r="K8" s="268"/>
      <c r="L8" s="317">
        <f>SUM(B8:K8)</f>
        <v>653000</v>
      </c>
    </row>
    <row r="9" spans="1:12" s="302" customFormat="1" x14ac:dyDescent="0.2">
      <c r="A9" s="316" t="s">
        <v>123</v>
      </c>
      <c r="B9" s="162">
        <v>6164295</v>
      </c>
      <c r="C9" s="162">
        <v>1202000</v>
      </c>
      <c r="D9" s="162">
        <v>4293800</v>
      </c>
      <c r="E9" s="320"/>
      <c r="F9" s="322">
        <v>290716</v>
      </c>
      <c r="G9" s="322"/>
      <c r="H9" s="225">
        <v>25400</v>
      </c>
      <c r="I9" s="268"/>
      <c r="J9" s="268"/>
      <c r="K9" s="268"/>
      <c r="L9" s="317">
        <f>SUM(B9:K9)</f>
        <v>11976211</v>
      </c>
    </row>
    <row r="10" spans="1:12" s="302" customFormat="1" x14ac:dyDescent="0.2">
      <c r="A10" s="316" t="s">
        <v>124</v>
      </c>
      <c r="B10" s="162"/>
      <c r="C10" s="162"/>
      <c r="D10" s="162">
        <v>326000</v>
      </c>
      <c r="E10" s="320"/>
      <c r="F10" s="322">
        <v>156539</v>
      </c>
      <c r="G10" s="323"/>
      <c r="H10" s="225"/>
      <c r="I10" s="268"/>
      <c r="J10" s="268"/>
      <c r="K10" s="268"/>
      <c r="L10" s="317">
        <f>SUM(B10:K10)</f>
        <v>482539</v>
      </c>
    </row>
    <row r="11" spans="1:12" s="302" customFormat="1" ht="26.25" thickBot="1" x14ac:dyDescent="0.25">
      <c r="A11" s="516" t="s">
        <v>125</v>
      </c>
      <c r="B11" s="384">
        <v>565840</v>
      </c>
      <c r="C11" s="384">
        <v>99500</v>
      </c>
      <c r="D11" s="384">
        <v>200200</v>
      </c>
      <c r="E11" s="384"/>
      <c r="F11" s="384"/>
      <c r="G11" s="384"/>
      <c r="H11" s="227"/>
      <c r="I11" s="517"/>
      <c r="J11" s="517"/>
      <c r="K11" s="517"/>
      <c r="L11" s="518">
        <f>SUM(B11:K11)</f>
        <v>865540</v>
      </c>
    </row>
    <row r="12" spans="1:12" s="318" customFormat="1" ht="24" customHeight="1" thickBot="1" x14ac:dyDescent="0.25">
      <c r="A12" s="519" t="s">
        <v>71</v>
      </c>
      <c r="B12" s="520">
        <f>SUM(B8:B11)</f>
        <v>6730135</v>
      </c>
      <c r="C12" s="521">
        <f t="shared" ref="C12:L12" si="0">SUM(C8:C11)</f>
        <v>1301500</v>
      </c>
      <c r="D12" s="520">
        <f t="shared" si="0"/>
        <v>5473000</v>
      </c>
      <c r="E12" s="521">
        <f t="shared" si="0"/>
        <v>0</v>
      </c>
      <c r="F12" s="520">
        <f t="shared" si="0"/>
        <v>447255</v>
      </c>
      <c r="G12" s="521">
        <f t="shared" si="0"/>
        <v>0</v>
      </c>
      <c r="H12" s="520">
        <f t="shared" si="0"/>
        <v>25400</v>
      </c>
      <c r="I12" s="521">
        <f t="shared" si="0"/>
        <v>0</v>
      </c>
      <c r="J12" s="520">
        <f t="shared" si="0"/>
        <v>0</v>
      </c>
      <c r="K12" s="521">
        <f t="shared" si="0"/>
        <v>0</v>
      </c>
      <c r="L12" s="520">
        <f t="shared" si="0"/>
        <v>13977290</v>
      </c>
    </row>
  </sheetData>
  <mergeCells count="2">
    <mergeCell ref="A6:A7"/>
    <mergeCell ref="A1:F2"/>
  </mergeCells>
  <phoneticPr fontId="33" type="noConversion"/>
  <pageMargins left="0.75" right="0.75" top="1" bottom="1" header="0.5" footer="0.5"/>
  <pageSetup paperSize="9" scale="43" orientation="landscape" r:id="rId1"/>
  <headerFooter alignWithMargins="0">
    <oddHeader>&amp;R2.3. sz. melléklet
...../2020.(.....) Egyek Önk.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opLeftCell="B1" zoomScaleNormal="100" workbookViewId="0">
      <selection activeCell="S9" sqref="S9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3.7109375" customWidth="1"/>
    <col min="5" max="5" width="19.7109375" customWidth="1"/>
    <col min="6" max="6" width="14.42578125" customWidth="1"/>
    <col min="7" max="7" width="14.5703125" customWidth="1"/>
    <col min="8" max="8" width="11.28515625" customWidth="1"/>
    <col min="12" max="12" width="14.140625" customWidth="1"/>
  </cols>
  <sheetData>
    <row r="1" spans="1:12" ht="15.75" customHeight="1" x14ac:dyDescent="0.2">
      <c r="A1" s="623" t="s">
        <v>361</v>
      </c>
      <c r="B1" s="623"/>
      <c r="C1" s="623"/>
      <c r="D1" s="623"/>
      <c r="E1" s="623"/>
      <c r="F1" s="623"/>
    </row>
    <row r="2" spans="1:12" x14ac:dyDescent="0.2">
      <c r="A2" s="623"/>
      <c r="B2" s="623"/>
      <c r="C2" s="623"/>
      <c r="D2" s="623"/>
      <c r="E2" s="623"/>
      <c r="F2" s="623"/>
    </row>
    <row r="3" spans="1:12" x14ac:dyDescent="0.2">
      <c r="A3" s="3"/>
      <c r="B3" s="3"/>
      <c r="C3" s="3"/>
      <c r="D3" s="3"/>
      <c r="E3" s="3"/>
      <c r="F3" s="3"/>
    </row>
    <row r="4" spans="1:12" x14ac:dyDescent="0.2">
      <c r="A4" s="3"/>
      <c r="B4" s="3"/>
      <c r="C4" s="3"/>
      <c r="D4" s="3"/>
      <c r="E4" s="3"/>
      <c r="F4" s="3"/>
    </row>
    <row r="5" spans="1:12" ht="13.5" thickBot="1" x14ac:dyDescent="0.25">
      <c r="A5" s="3"/>
      <c r="B5" s="3"/>
      <c r="C5" s="3"/>
      <c r="D5" s="3"/>
      <c r="E5" s="3"/>
      <c r="F5" s="3"/>
    </row>
    <row r="6" spans="1:12" s="302" customFormat="1" ht="102" customHeight="1" x14ac:dyDescent="0.2">
      <c r="A6" s="621" t="s">
        <v>110</v>
      </c>
      <c r="B6" s="314" t="s">
        <v>128</v>
      </c>
      <c r="C6" s="314" t="s">
        <v>139</v>
      </c>
      <c r="D6" s="314" t="s">
        <v>130</v>
      </c>
      <c r="E6" s="314" t="s">
        <v>140</v>
      </c>
      <c r="F6" s="314" t="s">
        <v>136</v>
      </c>
      <c r="G6" s="314" t="s">
        <v>141</v>
      </c>
      <c r="H6" s="314" t="s">
        <v>132</v>
      </c>
      <c r="I6" s="314" t="s">
        <v>133</v>
      </c>
      <c r="J6" s="314" t="s">
        <v>134</v>
      </c>
      <c r="K6" s="314" t="s">
        <v>142</v>
      </c>
      <c r="L6" s="315" t="s">
        <v>24</v>
      </c>
    </row>
    <row r="7" spans="1:12" s="302" customFormat="1" ht="21" customHeight="1" x14ac:dyDescent="0.2">
      <c r="A7" s="622"/>
      <c r="B7" s="319" t="s">
        <v>271</v>
      </c>
      <c r="C7" s="319" t="s">
        <v>271</v>
      </c>
      <c r="D7" s="319" t="s">
        <v>271</v>
      </c>
      <c r="E7" s="319" t="s">
        <v>271</v>
      </c>
      <c r="F7" s="319" t="s">
        <v>271</v>
      </c>
      <c r="G7" s="319" t="s">
        <v>271</v>
      </c>
      <c r="H7" s="319" t="s">
        <v>271</v>
      </c>
      <c r="I7" s="319" t="s">
        <v>271</v>
      </c>
      <c r="J7" s="319" t="s">
        <v>271</v>
      </c>
      <c r="K7" s="319" t="s">
        <v>271</v>
      </c>
      <c r="L7" s="319" t="s">
        <v>271</v>
      </c>
    </row>
    <row r="8" spans="1:12" s="302" customFormat="1" x14ac:dyDescent="0.2">
      <c r="A8" s="316" t="s">
        <v>122</v>
      </c>
      <c r="B8" s="162"/>
      <c r="C8" s="162"/>
      <c r="D8" s="162">
        <v>653000</v>
      </c>
      <c r="E8" s="320"/>
      <c r="F8" s="321"/>
      <c r="G8" s="322"/>
      <c r="H8" s="225"/>
      <c r="I8" s="268"/>
      <c r="J8" s="268"/>
      <c r="K8" s="268"/>
      <c r="L8" s="317">
        <f>SUM(B8:K8)</f>
        <v>653000</v>
      </c>
    </row>
    <row r="9" spans="1:12" s="302" customFormat="1" x14ac:dyDescent="0.2">
      <c r="A9" s="316" t="s">
        <v>123</v>
      </c>
      <c r="B9" s="162">
        <v>6164295</v>
      </c>
      <c r="C9" s="162">
        <v>1202000</v>
      </c>
      <c r="D9" s="162">
        <v>4293800</v>
      </c>
      <c r="E9" s="320"/>
      <c r="F9" s="322">
        <v>290716</v>
      </c>
      <c r="G9" s="322"/>
      <c r="H9" s="225">
        <v>25400</v>
      </c>
      <c r="I9" s="268"/>
      <c r="J9" s="268"/>
      <c r="K9" s="268"/>
      <c r="L9" s="317">
        <f>SUM(B9:K9)</f>
        <v>11976211</v>
      </c>
    </row>
    <row r="10" spans="1:12" s="302" customFormat="1" x14ac:dyDescent="0.2">
      <c r="A10" s="316" t="s">
        <v>124</v>
      </c>
      <c r="B10" s="162"/>
      <c r="C10" s="162"/>
      <c r="D10" s="162">
        <v>326000</v>
      </c>
      <c r="E10" s="320"/>
      <c r="F10" s="322">
        <v>156539</v>
      </c>
      <c r="G10" s="323"/>
      <c r="H10" s="225"/>
      <c r="I10" s="268"/>
      <c r="J10" s="268"/>
      <c r="K10" s="268"/>
      <c r="L10" s="317">
        <f>SUM(B10:K10)</f>
        <v>482539</v>
      </c>
    </row>
    <row r="11" spans="1:12" s="302" customFormat="1" ht="26.25" thickBot="1" x14ac:dyDescent="0.25">
      <c r="A11" s="516" t="s">
        <v>125</v>
      </c>
      <c r="B11" s="384">
        <v>565840</v>
      </c>
      <c r="C11" s="384">
        <v>99500</v>
      </c>
      <c r="D11" s="384">
        <v>200200</v>
      </c>
      <c r="E11" s="384"/>
      <c r="F11" s="384"/>
      <c r="G11" s="384"/>
      <c r="H11" s="227"/>
      <c r="I11" s="517"/>
      <c r="J11" s="517"/>
      <c r="K11" s="517"/>
      <c r="L11" s="518">
        <f>SUM(B11:K11)</f>
        <v>865540</v>
      </c>
    </row>
    <row r="12" spans="1:12" s="318" customFormat="1" ht="24" customHeight="1" thickBot="1" x14ac:dyDescent="0.25">
      <c r="A12" s="519" t="s">
        <v>71</v>
      </c>
      <c r="B12" s="520">
        <f>SUM(B8:B11)</f>
        <v>6730135</v>
      </c>
      <c r="C12" s="521">
        <f t="shared" ref="C12:L12" si="0">SUM(C8:C11)</f>
        <v>1301500</v>
      </c>
      <c r="D12" s="520">
        <f t="shared" si="0"/>
        <v>5473000</v>
      </c>
      <c r="E12" s="521">
        <f t="shared" si="0"/>
        <v>0</v>
      </c>
      <c r="F12" s="520">
        <f t="shared" si="0"/>
        <v>447255</v>
      </c>
      <c r="G12" s="521">
        <f t="shared" si="0"/>
        <v>0</v>
      </c>
      <c r="H12" s="520">
        <f t="shared" si="0"/>
        <v>25400</v>
      </c>
      <c r="I12" s="521">
        <f t="shared" si="0"/>
        <v>0</v>
      </c>
      <c r="J12" s="520">
        <f t="shared" si="0"/>
        <v>0</v>
      </c>
      <c r="K12" s="521">
        <f t="shared" si="0"/>
        <v>0</v>
      </c>
      <c r="L12" s="520">
        <f t="shared" si="0"/>
        <v>13977290</v>
      </c>
    </row>
  </sheetData>
  <mergeCells count="2">
    <mergeCell ref="A1:F2"/>
    <mergeCell ref="A6:A7"/>
  </mergeCells>
  <pageMargins left="0.75" right="0.75" top="1" bottom="1" header="0.5" footer="0.5"/>
  <pageSetup paperSize="9" scale="43" orientation="landscape" r:id="rId1"/>
  <headerFooter alignWithMargins="0">
    <oddHeader>&amp;R2.3)a. sz. melléklet
...../2020.(.....) Egyek Önk.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K47"/>
  <sheetViews>
    <sheetView topLeftCell="A14" zoomScaleNormal="100" workbookViewId="0">
      <selection activeCell="F40" sqref="F40"/>
    </sheetView>
  </sheetViews>
  <sheetFormatPr defaultRowHeight="12.75" x14ac:dyDescent="0.2"/>
  <cols>
    <col min="1" max="1" width="5.28515625" customWidth="1"/>
    <col min="2" max="2" width="52" customWidth="1"/>
    <col min="3" max="3" width="22.5703125" customWidth="1"/>
    <col min="4" max="6" width="17.7109375" customWidth="1"/>
    <col min="10" max="10" width="12.5703125" bestFit="1" customWidth="1"/>
    <col min="11" max="11" width="10" bestFit="1" customWidth="1"/>
  </cols>
  <sheetData>
    <row r="1" spans="2:8" ht="7.5" customHeight="1" x14ac:dyDescent="0.2"/>
    <row r="2" spans="2:8" ht="30" customHeight="1" x14ac:dyDescent="0.2">
      <c r="B2" s="608" t="s">
        <v>311</v>
      </c>
      <c r="C2" s="608"/>
      <c r="D2" s="608"/>
      <c r="E2" s="608"/>
      <c r="F2" s="608"/>
    </row>
    <row r="3" spans="2:8" ht="4.5" customHeight="1" thickBot="1" x14ac:dyDescent="0.25">
      <c r="B3" s="608"/>
      <c r="C3" s="608"/>
      <c r="D3" s="608"/>
      <c r="E3" s="608"/>
      <c r="F3" s="608"/>
    </row>
    <row r="4" spans="2:8" ht="3.75" hidden="1" customHeight="1" thickBot="1" x14ac:dyDescent="0.3">
      <c r="B4" s="10"/>
      <c r="C4" s="10"/>
      <c r="D4" s="10"/>
      <c r="E4" s="10"/>
      <c r="F4" s="15" t="s">
        <v>26</v>
      </c>
    </row>
    <row r="5" spans="2:8" ht="15.75" customHeight="1" x14ac:dyDescent="0.2">
      <c r="B5" s="624" t="s">
        <v>27</v>
      </c>
      <c r="C5" s="624" t="s">
        <v>280</v>
      </c>
      <c r="D5" s="626" t="s">
        <v>278</v>
      </c>
      <c r="E5" s="626" t="s">
        <v>279</v>
      </c>
      <c r="F5" s="629" t="s">
        <v>28</v>
      </c>
    </row>
    <row r="6" spans="2:8" ht="35.25" customHeight="1" thickBot="1" x14ac:dyDescent="0.25">
      <c r="B6" s="625"/>
      <c r="C6" s="625"/>
      <c r="D6" s="627"/>
      <c r="E6" s="628"/>
      <c r="F6" s="630"/>
    </row>
    <row r="7" spans="2:8" ht="15" customHeight="1" thickBot="1" x14ac:dyDescent="0.25">
      <c r="B7" s="16" t="s">
        <v>162</v>
      </c>
      <c r="C7" s="137">
        <f>C8+C10</f>
        <v>434213112</v>
      </c>
      <c r="D7" s="137">
        <f>D8+D10</f>
        <v>103537054</v>
      </c>
      <c r="E7" s="137">
        <f>E8+E10</f>
        <v>7179483</v>
      </c>
      <c r="F7" s="139">
        <f t="shared" ref="F7:F32" si="0">SUM(C7:E7)</f>
        <v>544929649</v>
      </c>
    </row>
    <row r="8" spans="2:8" ht="15" customHeight="1" thickBot="1" x14ac:dyDescent="0.25">
      <c r="B8" s="17" t="s">
        <v>163</v>
      </c>
      <c r="C8" s="112">
        <v>400434718</v>
      </c>
      <c r="D8" s="124">
        <v>101290236</v>
      </c>
      <c r="E8" s="124">
        <v>6613643</v>
      </c>
      <c r="F8" s="139">
        <f t="shared" si="0"/>
        <v>508338597</v>
      </c>
    </row>
    <row r="9" spans="2:8" ht="15" customHeight="1" thickBot="1" x14ac:dyDescent="0.25">
      <c r="B9" s="17" t="s">
        <v>166</v>
      </c>
      <c r="C9" s="539">
        <v>394472666</v>
      </c>
      <c r="D9" s="124"/>
      <c r="E9" s="124"/>
      <c r="F9" s="139">
        <f t="shared" si="0"/>
        <v>394472666</v>
      </c>
    </row>
    <row r="10" spans="2:8" ht="15" customHeight="1" thickBot="1" x14ac:dyDescent="0.25">
      <c r="B10" s="18" t="s">
        <v>164</v>
      </c>
      <c r="C10" s="540">
        <v>33778394</v>
      </c>
      <c r="D10" s="78">
        <v>2246818</v>
      </c>
      <c r="E10" s="78">
        <v>565840</v>
      </c>
      <c r="F10" s="139">
        <f t="shared" si="0"/>
        <v>36591052</v>
      </c>
    </row>
    <row r="11" spans="2:8" ht="15" customHeight="1" thickBot="1" x14ac:dyDescent="0.25">
      <c r="B11" s="19" t="s">
        <v>201</v>
      </c>
      <c r="C11" s="541">
        <v>24307043</v>
      </c>
      <c r="D11" s="138"/>
      <c r="E11" s="138"/>
      <c r="F11" s="139">
        <f t="shared" si="0"/>
        <v>24307043</v>
      </c>
    </row>
    <row r="12" spans="2:8" ht="29.25" customHeight="1" thickBot="1" x14ac:dyDescent="0.25">
      <c r="B12" s="110" t="s">
        <v>153</v>
      </c>
      <c r="C12" s="139">
        <v>45300901</v>
      </c>
      <c r="D12" s="139">
        <v>20166095</v>
      </c>
      <c r="E12" s="137">
        <v>1386156</v>
      </c>
      <c r="F12" s="139">
        <f t="shared" si="0"/>
        <v>66853152</v>
      </c>
      <c r="H12" s="122"/>
    </row>
    <row r="13" spans="2:8" ht="15" customHeight="1" thickBot="1" x14ac:dyDescent="0.25">
      <c r="B13" s="77" t="s">
        <v>130</v>
      </c>
      <c r="C13" s="137">
        <v>817070561</v>
      </c>
      <c r="D13" s="137">
        <v>25971587</v>
      </c>
      <c r="E13" s="137">
        <v>5473000</v>
      </c>
      <c r="F13" s="139">
        <f t="shared" si="0"/>
        <v>848515148</v>
      </c>
    </row>
    <row r="14" spans="2:8" ht="15" customHeight="1" thickBot="1" x14ac:dyDescent="0.25">
      <c r="B14" s="55" t="s">
        <v>131</v>
      </c>
      <c r="C14" s="223">
        <v>10215165</v>
      </c>
      <c r="D14" s="140"/>
      <c r="E14" s="140"/>
      <c r="F14" s="139">
        <f>SUM(C14:E14)</f>
        <v>10215165</v>
      </c>
    </row>
    <row r="15" spans="2:8" s="60" customFormat="1" ht="29.25" customHeight="1" thickBot="1" x14ac:dyDescent="0.25">
      <c r="B15" s="110" t="s">
        <v>156</v>
      </c>
      <c r="C15" s="542">
        <f>SUM(C16:C32)</f>
        <v>106228482</v>
      </c>
      <c r="D15" s="435">
        <f>SUM(D16:D32)</f>
        <v>5024165</v>
      </c>
      <c r="E15" s="434">
        <f>SUM(E16:E32)</f>
        <v>447255</v>
      </c>
      <c r="F15" s="435">
        <f>SUM(F16:F32)</f>
        <v>111699902</v>
      </c>
    </row>
    <row r="16" spans="2:8" ht="15" customHeight="1" thickBot="1" x14ac:dyDescent="0.25">
      <c r="B16" s="50" t="s">
        <v>231</v>
      </c>
      <c r="C16" s="310">
        <v>34278016</v>
      </c>
      <c r="D16" s="225"/>
      <c r="E16" s="226"/>
      <c r="F16" s="139">
        <f t="shared" ref="F16:F31" si="1">SUM(C16:E16)</f>
        <v>34278016</v>
      </c>
    </row>
    <row r="17" spans="2:11" ht="15" customHeight="1" thickBot="1" x14ac:dyDescent="0.25">
      <c r="B17" s="50" t="s">
        <v>72</v>
      </c>
      <c r="C17" s="311">
        <v>27328292</v>
      </c>
      <c r="D17" s="225">
        <v>5024165</v>
      </c>
      <c r="E17" s="226">
        <v>447255</v>
      </c>
      <c r="F17" s="139">
        <f t="shared" si="1"/>
        <v>32799712</v>
      </c>
    </row>
    <row r="18" spans="2:11" ht="15" customHeight="1" thickBot="1" x14ac:dyDescent="0.25">
      <c r="B18" s="50" t="s">
        <v>347</v>
      </c>
      <c r="C18" s="311">
        <v>5000000</v>
      </c>
      <c r="D18" s="225"/>
      <c r="E18" s="226"/>
      <c r="F18" s="139">
        <f t="shared" si="1"/>
        <v>5000000</v>
      </c>
    </row>
    <row r="19" spans="2:11" ht="17.25" customHeight="1" thickBot="1" x14ac:dyDescent="0.25">
      <c r="B19" s="50" t="s">
        <v>312</v>
      </c>
      <c r="C19" s="311">
        <v>50000</v>
      </c>
      <c r="D19" s="225"/>
      <c r="E19" s="226"/>
      <c r="F19" s="139">
        <f t="shared" si="1"/>
        <v>50000</v>
      </c>
    </row>
    <row r="20" spans="2:11" ht="17.25" customHeight="1" thickBot="1" x14ac:dyDescent="0.25">
      <c r="B20" s="50" t="s">
        <v>76</v>
      </c>
      <c r="C20" s="311">
        <v>23277427</v>
      </c>
      <c r="D20" s="225"/>
      <c r="E20" s="226"/>
      <c r="F20" s="139">
        <f t="shared" si="1"/>
        <v>23277427</v>
      </c>
    </row>
    <row r="21" spans="2:11" ht="15" customHeight="1" thickBot="1" x14ac:dyDescent="0.25">
      <c r="B21" s="50" t="s">
        <v>348</v>
      </c>
      <c r="C21" s="312">
        <v>2547998</v>
      </c>
      <c r="D21" s="227"/>
      <c r="E21" s="228"/>
      <c r="F21" s="139">
        <f t="shared" si="1"/>
        <v>2547998</v>
      </c>
      <c r="K21" s="85"/>
    </row>
    <row r="22" spans="2:11" ht="15" customHeight="1" thickBot="1" x14ac:dyDescent="0.25">
      <c r="B22" s="50" t="s">
        <v>232</v>
      </c>
      <c r="C22" s="312">
        <v>565446</v>
      </c>
      <c r="D22" s="227"/>
      <c r="E22" s="228"/>
      <c r="F22" s="139">
        <f t="shared" si="1"/>
        <v>565446</v>
      </c>
    </row>
    <row r="23" spans="2:11" ht="15" customHeight="1" thickBot="1" x14ac:dyDescent="0.25">
      <c r="B23" s="50" t="s">
        <v>169</v>
      </c>
      <c r="C23" s="312">
        <v>400000</v>
      </c>
      <c r="D23" s="227"/>
      <c r="E23" s="228"/>
      <c r="F23" s="139">
        <f t="shared" si="1"/>
        <v>400000</v>
      </c>
    </row>
    <row r="24" spans="2:11" ht="29.25" customHeight="1" thickBot="1" x14ac:dyDescent="0.25">
      <c r="B24" s="51" t="s">
        <v>349</v>
      </c>
      <c r="C24" s="312">
        <v>4546000</v>
      </c>
      <c r="D24" s="227"/>
      <c r="E24" s="228"/>
      <c r="F24" s="139">
        <f t="shared" si="1"/>
        <v>4546000</v>
      </c>
      <c r="K24" s="85"/>
    </row>
    <row r="25" spans="2:11" ht="15" customHeight="1" thickBot="1" x14ac:dyDescent="0.25">
      <c r="B25" s="51" t="s">
        <v>313</v>
      </c>
      <c r="C25" s="312">
        <v>1295199</v>
      </c>
      <c r="D25" s="227"/>
      <c r="E25" s="228"/>
      <c r="F25" s="139">
        <f t="shared" si="1"/>
        <v>1295199</v>
      </c>
    </row>
    <row r="26" spans="2:11" ht="15" customHeight="1" thickBot="1" x14ac:dyDescent="0.25">
      <c r="B26" s="51" t="s">
        <v>376</v>
      </c>
      <c r="C26" s="312">
        <v>1000000</v>
      </c>
      <c r="D26" s="227"/>
      <c r="E26" s="228"/>
      <c r="F26" s="139">
        <f t="shared" si="1"/>
        <v>1000000</v>
      </c>
    </row>
    <row r="27" spans="2:11" ht="15" customHeight="1" thickBot="1" x14ac:dyDescent="0.25">
      <c r="B27" s="313" t="s">
        <v>202</v>
      </c>
      <c r="C27" s="312">
        <v>250000</v>
      </c>
      <c r="D27" s="227"/>
      <c r="E27" s="228"/>
      <c r="F27" s="139">
        <f t="shared" si="1"/>
        <v>250000</v>
      </c>
    </row>
    <row r="28" spans="2:11" ht="15" customHeight="1" thickBot="1" x14ac:dyDescent="0.25">
      <c r="B28" s="51" t="s">
        <v>167</v>
      </c>
      <c r="C28" s="312">
        <v>1500000</v>
      </c>
      <c r="D28" s="227"/>
      <c r="E28" s="228"/>
      <c r="F28" s="139">
        <f t="shared" si="1"/>
        <v>1500000</v>
      </c>
    </row>
    <row r="29" spans="2:11" ht="15" customHeight="1" thickBot="1" x14ac:dyDescent="0.25">
      <c r="B29" s="51" t="s">
        <v>350</v>
      </c>
      <c r="C29" s="312">
        <v>260000</v>
      </c>
      <c r="D29" s="227"/>
      <c r="E29" s="228"/>
      <c r="F29" s="139">
        <f t="shared" si="1"/>
        <v>260000</v>
      </c>
    </row>
    <row r="30" spans="2:11" ht="15" customHeight="1" thickBot="1" x14ac:dyDescent="0.25">
      <c r="B30" s="51" t="s">
        <v>351</v>
      </c>
      <c r="C30" s="312">
        <v>712816</v>
      </c>
      <c r="D30" s="227"/>
      <c r="E30" s="228"/>
      <c r="F30" s="139">
        <f t="shared" si="1"/>
        <v>712816</v>
      </c>
    </row>
    <row r="31" spans="2:11" ht="15" customHeight="1" thickBot="1" x14ac:dyDescent="0.25">
      <c r="B31" s="301" t="s">
        <v>168</v>
      </c>
      <c r="C31" s="486">
        <v>1200000</v>
      </c>
      <c r="D31" s="229"/>
      <c r="E31" s="230"/>
      <c r="F31" s="139">
        <f t="shared" si="1"/>
        <v>1200000</v>
      </c>
    </row>
    <row r="32" spans="2:11" ht="15" customHeight="1" thickBot="1" x14ac:dyDescent="0.25">
      <c r="B32" s="328" t="s">
        <v>245</v>
      </c>
      <c r="C32" s="329">
        <v>2017288</v>
      </c>
      <c r="D32" s="327"/>
      <c r="E32" s="329"/>
      <c r="F32" s="418">
        <f t="shared" si="0"/>
        <v>2017288</v>
      </c>
    </row>
    <row r="33" spans="1:7" ht="15" customHeight="1" thickBot="1" x14ac:dyDescent="0.25">
      <c r="B33" s="16" t="s">
        <v>165</v>
      </c>
      <c r="C33" s="224">
        <f>C35+C34</f>
        <v>224097615</v>
      </c>
      <c r="D33" s="224">
        <f>SUM(D35:D35)</f>
        <v>0</v>
      </c>
      <c r="E33" s="137">
        <f>SUM(E35:E35)</f>
        <v>0</v>
      </c>
      <c r="F33" s="139">
        <f>SUM(C33:E33)</f>
        <v>224097615</v>
      </c>
    </row>
    <row r="34" spans="1:7" ht="28.5" customHeight="1" thickBot="1" x14ac:dyDescent="0.25">
      <c r="B34" s="550" t="s">
        <v>377</v>
      </c>
      <c r="C34" s="551">
        <v>62944621</v>
      </c>
      <c r="D34" s="548"/>
      <c r="E34" s="549"/>
      <c r="F34" s="139">
        <f>SUM(C34:E34)</f>
        <v>62944621</v>
      </c>
    </row>
    <row r="35" spans="1:7" s="60" customFormat="1" ht="15" customHeight="1" thickBot="1" x14ac:dyDescent="0.25">
      <c r="A35" s="169"/>
      <c r="B35" s="219" t="s">
        <v>241</v>
      </c>
      <c r="C35" s="220">
        <v>161152994</v>
      </c>
      <c r="D35" s="221">
        <v>0</v>
      </c>
      <c r="E35" s="222"/>
      <c r="F35" s="139">
        <f>SUM(C35:E35)</f>
        <v>161152994</v>
      </c>
    </row>
    <row r="36" spans="1:7" s="60" customFormat="1" ht="15" customHeight="1" thickBot="1" x14ac:dyDescent="0.25">
      <c r="B36" s="16" t="s">
        <v>29</v>
      </c>
      <c r="C36" s="137">
        <f>C7+C12+C13+C14+C15+C33</f>
        <v>1637125836</v>
      </c>
      <c r="D36" s="137">
        <f>D7+D12+D13+D14+D15+D33</f>
        <v>154698901</v>
      </c>
      <c r="E36" s="137">
        <f>E7+E12+E13+E14+E15+E33</f>
        <v>14485894</v>
      </c>
      <c r="F36" s="137">
        <f>F7+F12+F13+F14+F15+F33</f>
        <v>1806310631</v>
      </c>
    </row>
    <row r="37" spans="1:7" ht="15" customHeight="1" x14ac:dyDescent="0.2">
      <c r="B37" s="544"/>
      <c r="C37" s="148"/>
      <c r="D37" s="148"/>
      <c r="E37" s="148"/>
      <c r="F37" s="545"/>
      <c r="G37" s="547"/>
    </row>
    <row r="38" spans="1:7" x14ac:dyDescent="0.2">
      <c r="B38" s="546"/>
      <c r="C38" s="545"/>
      <c r="D38" s="545"/>
      <c r="E38" s="545"/>
      <c r="F38" s="545"/>
      <c r="G38" s="547"/>
    </row>
    <row r="39" spans="1:7" x14ac:dyDescent="0.2">
      <c r="C39" s="148"/>
      <c r="D39" s="2"/>
    </row>
    <row r="40" spans="1:7" x14ac:dyDescent="0.2">
      <c r="C40" s="85"/>
      <c r="D40" s="85"/>
      <c r="F40" s="85"/>
    </row>
    <row r="43" spans="1:7" x14ac:dyDescent="0.2">
      <c r="C43" s="85"/>
      <c r="D43" s="415"/>
      <c r="E43" s="415"/>
    </row>
    <row r="44" spans="1:7" x14ac:dyDescent="0.2">
      <c r="D44" s="415"/>
      <c r="E44" s="415"/>
    </row>
    <row r="45" spans="1:7" x14ac:dyDescent="0.2">
      <c r="C45" s="85"/>
      <c r="D45" s="415"/>
      <c r="E45" s="415"/>
    </row>
    <row r="46" spans="1:7" x14ac:dyDescent="0.2">
      <c r="D46" s="415"/>
      <c r="E46" s="415"/>
    </row>
    <row r="47" spans="1:7" x14ac:dyDescent="0.2">
      <c r="E47" s="415">
        <f>E43-E45</f>
        <v>0</v>
      </c>
    </row>
  </sheetData>
  <mergeCells count="6">
    <mergeCell ref="B2:F3"/>
    <mergeCell ref="B5:B6"/>
    <mergeCell ref="D5:D6"/>
    <mergeCell ref="E5:E6"/>
    <mergeCell ref="F5:F6"/>
    <mergeCell ref="C5:C6"/>
  </mergeCells>
  <phoneticPr fontId="3" type="noConversion"/>
  <pageMargins left="0.78740157480314965" right="0.78740157480314965" top="0.82677165354330717" bottom="0.78740157480314965" header="0.51181102362204722" footer="0.51181102362204722"/>
  <pageSetup paperSize="9" scale="60" orientation="landscape" r:id="rId1"/>
  <headerFooter alignWithMargins="0">
    <oddHeader>&amp;R3.sz melléklet
..../2020.(.....) Egyek Önk.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view="pageBreakPreview" zoomScale="60" zoomScaleNormal="140" workbookViewId="0">
      <selection activeCell="D46" sqref="D46"/>
    </sheetView>
  </sheetViews>
  <sheetFormatPr defaultRowHeight="12.75" x14ac:dyDescent="0.2"/>
  <cols>
    <col min="1" max="1" width="8.140625" customWidth="1"/>
    <col min="2" max="2" width="19.28515625" customWidth="1"/>
    <col min="3" max="3" width="74.7109375" customWidth="1"/>
    <col min="4" max="4" width="20.85546875" customWidth="1"/>
    <col min="5" max="5" width="17.28515625" style="415" bestFit="1" customWidth="1"/>
    <col min="6" max="6" width="19.42578125" style="415" customWidth="1"/>
    <col min="8" max="8" width="17.85546875" customWidth="1"/>
  </cols>
  <sheetData>
    <row r="1" spans="1:6" x14ac:dyDescent="0.2">
      <c r="D1" s="89"/>
    </row>
    <row r="2" spans="1:6" x14ac:dyDescent="0.2">
      <c r="D2" s="89"/>
    </row>
    <row r="3" spans="1:6" x14ac:dyDescent="0.2">
      <c r="A3" s="302"/>
      <c r="B3" s="302"/>
      <c r="C3" s="302"/>
      <c r="D3" s="303"/>
    </row>
    <row r="4" spans="1:6" ht="15.75" x14ac:dyDescent="0.25">
      <c r="A4" s="634" t="s">
        <v>282</v>
      </c>
      <c r="B4" s="635"/>
      <c r="C4" s="635"/>
      <c r="D4" s="635"/>
    </row>
    <row r="5" spans="1:6" ht="13.5" thickBot="1" x14ac:dyDescent="0.25">
      <c r="A5" s="302"/>
      <c r="B5" s="302"/>
      <c r="C5" s="302"/>
      <c r="D5" s="304" t="s">
        <v>32</v>
      </c>
    </row>
    <row r="6" spans="1:6" ht="26.25" thickBot="1" x14ac:dyDescent="0.25">
      <c r="A6" s="573" t="s">
        <v>77</v>
      </c>
      <c r="B6" s="572" t="s">
        <v>170</v>
      </c>
      <c r="C6" s="574" t="s">
        <v>31</v>
      </c>
      <c r="D6" s="575" t="s">
        <v>317</v>
      </c>
    </row>
    <row r="7" spans="1:6" s="59" customFormat="1" x14ac:dyDescent="0.2">
      <c r="A7" s="564" t="s">
        <v>2</v>
      </c>
      <c r="B7" s="565" t="s">
        <v>206</v>
      </c>
      <c r="C7" s="566" t="s">
        <v>366</v>
      </c>
      <c r="D7" s="567">
        <v>8744574</v>
      </c>
      <c r="E7" s="443"/>
      <c r="F7" s="443"/>
    </row>
    <row r="8" spans="1:6" s="59" customFormat="1" x14ac:dyDescent="0.2">
      <c r="A8" s="556" t="s">
        <v>6</v>
      </c>
      <c r="B8" s="553" t="s">
        <v>205</v>
      </c>
      <c r="C8" s="554" t="s">
        <v>367</v>
      </c>
      <c r="D8" s="558">
        <v>6532000</v>
      </c>
      <c r="E8" s="443"/>
      <c r="F8" s="443"/>
    </row>
    <row r="9" spans="1:6" s="59" customFormat="1" x14ac:dyDescent="0.2">
      <c r="A9" s="556" t="s">
        <v>10</v>
      </c>
      <c r="B9" s="553" t="s">
        <v>171</v>
      </c>
      <c r="C9" s="554" t="s">
        <v>316</v>
      </c>
      <c r="D9" s="558">
        <v>1346835</v>
      </c>
      <c r="E9" s="443"/>
      <c r="F9" s="443"/>
    </row>
    <row r="10" spans="1:6" s="59" customFormat="1" x14ac:dyDescent="0.2">
      <c r="A10" s="556" t="s">
        <v>4</v>
      </c>
      <c r="B10" s="553" t="s">
        <v>171</v>
      </c>
      <c r="C10" s="554" t="s">
        <v>226</v>
      </c>
      <c r="D10" s="558">
        <v>7902123</v>
      </c>
      <c r="E10" s="443"/>
      <c r="F10" s="443"/>
    </row>
    <row r="11" spans="1:6" s="59" customFormat="1" x14ac:dyDescent="0.2">
      <c r="A11" s="556" t="s">
        <v>7</v>
      </c>
      <c r="B11" s="553" t="s">
        <v>333</v>
      </c>
      <c r="C11" s="554" t="s">
        <v>378</v>
      </c>
      <c r="D11" s="558">
        <v>17450208</v>
      </c>
      <c r="E11" s="443"/>
      <c r="F11" s="443"/>
    </row>
    <row r="12" spans="1:6" s="59" customFormat="1" x14ac:dyDescent="0.2">
      <c r="A12" s="556" t="s">
        <v>11</v>
      </c>
      <c r="B12" s="553" t="s">
        <v>315</v>
      </c>
      <c r="C12" s="557" t="s">
        <v>314</v>
      </c>
      <c r="D12" s="559">
        <v>2024000</v>
      </c>
      <c r="E12" s="443"/>
      <c r="F12" s="443"/>
    </row>
    <row r="13" spans="1:6" s="59" customFormat="1" ht="13.5" thickBot="1" x14ac:dyDescent="0.25">
      <c r="A13" s="560" t="s">
        <v>5</v>
      </c>
      <c r="B13" s="561">
        <v>107080</v>
      </c>
      <c r="C13" s="562" t="s">
        <v>379</v>
      </c>
      <c r="D13" s="563">
        <v>1391687</v>
      </c>
      <c r="E13" s="443"/>
      <c r="F13" s="443"/>
    </row>
    <row r="14" spans="1:6" ht="13.5" thickBot="1" x14ac:dyDescent="0.25">
      <c r="A14" s="636" t="s">
        <v>14</v>
      </c>
      <c r="B14" s="637"/>
      <c r="C14" s="637"/>
      <c r="D14" s="590">
        <v>45391427</v>
      </c>
    </row>
    <row r="15" spans="1:6" ht="15.75" x14ac:dyDescent="0.25">
      <c r="A15" s="543"/>
      <c r="B15" s="543"/>
      <c r="C15" s="543"/>
      <c r="D15" s="543"/>
    </row>
    <row r="16" spans="1:6" x14ac:dyDescent="0.2">
      <c r="A16" s="306"/>
      <c r="B16" s="306"/>
      <c r="C16" s="306"/>
      <c r="D16" s="304"/>
    </row>
    <row r="17" spans="1:8" x14ac:dyDescent="0.2">
      <c r="A17" s="638" t="s">
        <v>67</v>
      </c>
      <c r="B17" s="638"/>
      <c r="C17" s="638"/>
      <c r="D17" s="638"/>
    </row>
    <row r="18" spans="1:8" s="59" customFormat="1" ht="13.5" thickBot="1" x14ac:dyDescent="0.25">
      <c r="A18" s="568"/>
      <c r="B18" s="569"/>
      <c r="C18" s="570"/>
      <c r="D18" s="571" t="s">
        <v>32</v>
      </c>
      <c r="E18" s="443"/>
      <c r="F18" s="443"/>
    </row>
    <row r="19" spans="1:8" s="59" customFormat="1" ht="26.25" thickBot="1" x14ac:dyDescent="0.25">
      <c r="A19" s="581" t="s">
        <v>77</v>
      </c>
      <c r="B19" s="582" t="s">
        <v>170</v>
      </c>
      <c r="C19" s="583" t="s">
        <v>33</v>
      </c>
      <c r="D19" s="584" t="s">
        <v>220</v>
      </c>
      <c r="E19" s="443"/>
      <c r="F19" s="443"/>
    </row>
    <row r="20" spans="1:8" s="59" customFormat="1" x14ac:dyDescent="0.2">
      <c r="A20" s="585" t="s">
        <v>2</v>
      </c>
      <c r="B20" s="586" t="s">
        <v>172</v>
      </c>
      <c r="C20" s="587" t="s">
        <v>319</v>
      </c>
      <c r="D20" s="588">
        <v>2012000</v>
      </c>
      <c r="E20" s="443"/>
      <c r="F20" s="443"/>
    </row>
    <row r="21" spans="1:8" s="59" customFormat="1" x14ac:dyDescent="0.2">
      <c r="A21" s="555" t="s">
        <v>6</v>
      </c>
      <c r="B21" s="553" t="s">
        <v>172</v>
      </c>
      <c r="C21" s="554" t="s">
        <v>320</v>
      </c>
      <c r="D21" s="558">
        <v>1645000</v>
      </c>
      <c r="E21" s="443"/>
      <c r="F21" s="443"/>
    </row>
    <row r="22" spans="1:8" s="59" customFormat="1" x14ac:dyDescent="0.2">
      <c r="A22" s="555" t="s">
        <v>10</v>
      </c>
      <c r="B22" s="553" t="s">
        <v>172</v>
      </c>
      <c r="C22" s="554" t="s">
        <v>330</v>
      </c>
      <c r="D22" s="558">
        <v>2700000</v>
      </c>
      <c r="E22" s="443"/>
      <c r="F22" s="443"/>
    </row>
    <row r="23" spans="1:8" s="59" customFormat="1" x14ac:dyDescent="0.2">
      <c r="A23" s="555" t="s">
        <v>4</v>
      </c>
      <c r="B23" s="553" t="s">
        <v>325</v>
      </c>
      <c r="C23" s="554" t="s">
        <v>326</v>
      </c>
      <c r="D23" s="558">
        <v>2487500</v>
      </c>
      <c r="E23" s="443"/>
      <c r="F23" s="443"/>
    </row>
    <row r="24" spans="1:8" s="59" customFormat="1" x14ac:dyDescent="0.2">
      <c r="A24" s="555" t="s">
        <v>7</v>
      </c>
      <c r="B24" s="553" t="s">
        <v>206</v>
      </c>
      <c r="C24" s="554" t="s">
        <v>324</v>
      </c>
      <c r="D24" s="558">
        <v>268605</v>
      </c>
      <c r="E24" s="443"/>
      <c r="F24" s="443"/>
    </row>
    <row r="25" spans="1:8" s="59" customFormat="1" x14ac:dyDescent="0.2">
      <c r="A25" s="555" t="s">
        <v>11</v>
      </c>
      <c r="B25" s="553" t="s">
        <v>206</v>
      </c>
      <c r="C25" s="554" t="s">
        <v>323</v>
      </c>
      <c r="D25" s="558">
        <v>2500000</v>
      </c>
      <c r="E25" s="443"/>
      <c r="F25" s="443"/>
    </row>
    <row r="26" spans="1:8" s="59" customFormat="1" x14ac:dyDescent="0.2">
      <c r="A26" s="555" t="s">
        <v>5</v>
      </c>
      <c r="B26" s="553" t="s">
        <v>206</v>
      </c>
      <c r="C26" s="554" t="s">
        <v>265</v>
      </c>
      <c r="D26" s="558">
        <v>60195650</v>
      </c>
      <c r="E26" s="443"/>
      <c r="F26" s="443"/>
      <c r="H26" s="537"/>
    </row>
    <row r="27" spans="1:8" s="59" customFormat="1" x14ac:dyDescent="0.2">
      <c r="A27" s="555" t="s">
        <v>13</v>
      </c>
      <c r="B27" s="553" t="s">
        <v>206</v>
      </c>
      <c r="C27" s="554" t="s">
        <v>322</v>
      </c>
      <c r="D27" s="558">
        <v>320000</v>
      </c>
      <c r="E27" s="443"/>
      <c r="F27" s="443"/>
    </row>
    <row r="28" spans="1:8" s="59" customFormat="1" x14ac:dyDescent="0.2">
      <c r="A28" s="555" t="s">
        <v>8</v>
      </c>
      <c r="B28" s="553" t="s">
        <v>206</v>
      </c>
      <c r="C28" s="554" t="s">
        <v>331</v>
      </c>
      <c r="D28" s="558">
        <v>1400000</v>
      </c>
      <c r="E28" s="443"/>
      <c r="F28" s="443"/>
    </row>
    <row r="29" spans="1:8" s="59" customFormat="1" x14ac:dyDescent="0.2">
      <c r="A29" s="555" t="s">
        <v>3</v>
      </c>
      <c r="B29" s="553" t="s">
        <v>205</v>
      </c>
      <c r="C29" s="554" t="s">
        <v>321</v>
      </c>
      <c r="D29" s="558">
        <v>49397492</v>
      </c>
      <c r="E29" s="443"/>
      <c r="F29" s="443"/>
    </row>
    <row r="30" spans="1:8" s="59" customFormat="1" x14ac:dyDescent="0.2">
      <c r="A30" s="555" t="s">
        <v>9</v>
      </c>
      <c r="B30" s="553" t="s">
        <v>227</v>
      </c>
      <c r="C30" s="554" t="s">
        <v>332</v>
      </c>
      <c r="D30" s="558">
        <v>700000</v>
      </c>
      <c r="E30" s="443"/>
      <c r="F30" s="443"/>
    </row>
    <row r="31" spans="1:8" s="59" customFormat="1" x14ac:dyDescent="0.2">
      <c r="A31" s="555" t="s">
        <v>25</v>
      </c>
      <c r="B31" s="553" t="s">
        <v>171</v>
      </c>
      <c r="C31" s="554" t="s">
        <v>335</v>
      </c>
      <c r="D31" s="558">
        <v>300000</v>
      </c>
      <c r="E31" s="443"/>
      <c r="F31" s="443"/>
    </row>
    <row r="32" spans="1:8" s="59" customFormat="1" x14ac:dyDescent="0.2">
      <c r="A32" s="555" t="s">
        <v>16</v>
      </c>
      <c r="B32" s="553" t="s">
        <v>171</v>
      </c>
      <c r="C32" s="554" t="s">
        <v>336</v>
      </c>
      <c r="D32" s="558">
        <v>47437348</v>
      </c>
      <c r="E32" s="443"/>
      <c r="F32" s="443"/>
    </row>
    <row r="33" spans="1:8" s="59" customFormat="1" x14ac:dyDescent="0.2">
      <c r="A33" s="555" t="s">
        <v>57</v>
      </c>
      <c r="B33" s="553" t="s">
        <v>171</v>
      </c>
      <c r="C33" s="576" t="s">
        <v>285</v>
      </c>
      <c r="D33" s="558">
        <v>530246874</v>
      </c>
      <c r="E33" s="443"/>
      <c r="F33" s="443"/>
      <c r="H33" s="537"/>
    </row>
    <row r="34" spans="1:8" s="59" customFormat="1" x14ac:dyDescent="0.2">
      <c r="A34" s="555" t="s">
        <v>60</v>
      </c>
      <c r="B34" s="553" t="s">
        <v>171</v>
      </c>
      <c r="C34" s="576" t="s">
        <v>275</v>
      </c>
      <c r="D34" s="558">
        <v>149385223</v>
      </c>
      <c r="E34" s="443"/>
      <c r="F34" s="443"/>
    </row>
    <row r="35" spans="1:8" s="59" customFormat="1" x14ac:dyDescent="0.2">
      <c r="A35" s="555" t="s">
        <v>58</v>
      </c>
      <c r="B35" s="553" t="s">
        <v>171</v>
      </c>
      <c r="C35" s="554" t="s">
        <v>274</v>
      </c>
      <c r="D35" s="558">
        <v>126961087</v>
      </c>
      <c r="E35" s="443"/>
      <c r="F35" s="443"/>
    </row>
    <row r="36" spans="1:8" s="59" customFormat="1" x14ac:dyDescent="0.2">
      <c r="A36" s="555" t="s">
        <v>59</v>
      </c>
      <c r="B36" s="553" t="s">
        <v>333</v>
      </c>
      <c r="C36" s="554" t="s">
        <v>334</v>
      </c>
      <c r="D36" s="558">
        <v>136676212</v>
      </c>
      <c r="E36" s="443"/>
      <c r="F36" s="443"/>
    </row>
    <row r="37" spans="1:8" s="59" customFormat="1" x14ac:dyDescent="0.2">
      <c r="A37" s="555" t="s">
        <v>61</v>
      </c>
      <c r="B37" s="553" t="s">
        <v>284</v>
      </c>
      <c r="C37" s="554" t="s">
        <v>283</v>
      </c>
      <c r="D37" s="558">
        <v>586479311</v>
      </c>
      <c r="E37" s="443"/>
      <c r="F37" s="443"/>
    </row>
    <row r="38" spans="1:8" s="59" customFormat="1" x14ac:dyDescent="0.2">
      <c r="A38" s="555" t="s">
        <v>62</v>
      </c>
      <c r="B38" s="553" t="s">
        <v>368</v>
      </c>
      <c r="C38" s="554" t="s">
        <v>369</v>
      </c>
      <c r="D38" s="558">
        <v>250000</v>
      </c>
      <c r="E38" s="443"/>
      <c r="F38" s="443"/>
    </row>
    <row r="39" spans="1:8" s="59" customFormat="1" x14ac:dyDescent="0.2">
      <c r="A39" s="555" t="s">
        <v>63</v>
      </c>
      <c r="B39" s="553" t="s">
        <v>327</v>
      </c>
      <c r="C39" s="554" t="s">
        <v>328</v>
      </c>
      <c r="D39" s="558">
        <v>3676396</v>
      </c>
      <c r="E39" s="443"/>
      <c r="F39" s="443"/>
    </row>
    <row r="40" spans="1:8" s="59" customFormat="1" x14ac:dyDescent="0.2">
      <c r="A40" s="555" t="s">
        <v>15</v>
      </c>
      <c r="B40" s="553" t="s">
        <v>327</v>
      </c>
      <c r="C40" s="554" t="s">
        <v>329</v>
      </c>
      <c r="D40" s="558">
        <v>508000</v>
      </c>
      <c r="E40" s="443"/>
      <c r="F40" s="443"/>
    </row>
    <row r="41" spans="1:8" s="59" customFormat="1" x14ac:dyDescent="0.2">
      <c r="A41" s="555" t="s">
        <v>64</v>
      </c>
      <c r="B41" s="553" t="s">
        <v>266</v>
      </c>
      <c r="C41" s="557" t="s">
        <v>318</v>
      </c>
      <c r="D41" s="558">
        <v>25400</v>
      </c>
      <c r="E41" s="443"/>
      <c r="F41" s="443"/>
    </row>
    <row r="42" spans="1:8" x14ac:dyDescent="0.2">
      <c r="A42" s="555" t="s">
        <v>65</v>
      </c>
      <c r="B42" s="577" t="s">
        <v>370</v>
      </c>
      <c r="C42" s="495" t="s">
        <v>371</v>
      </c>
      <c r="D42" s="578">
        <v>29290</v>
      </c>
    </row>
    <row r="43" spans="1:8" x14ac:dyDescent="0.2">
      <c r="A43" s="555" t="s">
        <v>66</v>
      </c>
      <c r="B43" s="494">
        <v>107055</v>
      </c>
      <c r="C43" s="495" t="s">
        <v>380</v>
      </c>
      <c r="D43" s="578">
        <v>682319</v>
      </c>
    </row>
    <row r="44" spans="1:8" ht="13.5" thickBot="1" x14ac:dyDescent="0.25">
      <c r="A44" s="589" t="s">
        <v>73</v>
      </c>
      <c r="B44" s="510">
        <v>107080</v>
      </c>
      <c r="C44" s="511" t="s">
        <v>379</v>
      </c>
      <c r="D44" s="579">
        <v>1391687</v>
      </c>
    </row>
    <row r="45" spans="1:8" ht="13.5" thickBot="1" x14ac:dyDescent="0.25">
      <c r="A45" s="631" t="s">
        <v>14</v>
      </c>
      <c r="B45" s="632"/>
      <c r="C45" s="633"/>
      <c r="D45" s="580">
        <f>SUM(D20:D44)</f>
        <v>1707675394</v>
      </c>
    </row>
    <row r="46" spans="1:8" x14ac:dyDescent="0.2">
      <c r="D46" s="415"/>
    </row>
    <row r="47" spans="1:8" x14ac:dyDescent="0.2">
      <c r="D47" s="415"/>
      <c r="H47" s="85">
        <f>SUM(H26:H33)</f>
        <v>0</v>
      </c>
    </row>
  </sheetData>
  <mergeCells count="4">
    <mergeCell ref="A45:C45"/>
    <mergeCell ref="A4:D4"/>
    <mergeCell ref="A14:C14"/>
    <mergeCell ref="A17:D17"/>
  </mergeCells>
  <pageMargins left="0.7" right="0.7" top="0.75" bottom="0.75" header="0.3" footer="0.3"/>
  <pageSetup paperSize="9" scale="72" orientation="portrait" r:id="rId1"/>
  <headerFooter>
    <oddHeader xml:space="preserve">&amp;R4. sz. melléklet
.../2020.(.....) Egyek Önk. 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topLeftCell="A26" zoomScale="130" zoomScaleNormal="130" zoomScaleSheetLayoutView="100" workbookViewId="0">
      <selection activeCell="D55" sqref="D55"/>
    </sheetView>
  </sheetViews>
  <sheetFormatPr defaultRowHeight="12.75" x14ac:dyDescent="0.2"/>
  <cols>
    <col min="1" max="1" width="6.85546875" customWidth="1"/>
    <col min="2" max="2" width="8.7109375" customWidth="1"/>
    <col min="3" max="3" width="56.5703125" customWidth="1"/>
    <col min="4" max="4" width="18.140625" customWidth="1"/>
    <col min="5" max="5" width="13.42578125" customWidth="1"/>
    <col min="6" max="6" width="19" bestFit="1" customWidth="1"/>
  </cols>
  <sheetData>
    <row r="1" spans="2:5" ht="15.75" x14ac:dyDescent="0.25">
      <c r="B1" s="615" t="s">
        <v>372</v>
      </c>
      <c r="C1" s="639"/>
      <c r="D1" s="639"/>
      <c r="E1" s="639"/>
    </row>
    <row r="2" spans="2:5" ht="15.75" x14ac:dyDescent="0.25">
      <c r="B2" s="532"/>
      <c r="C2" s="533"/>
      <c r="D2" s="533"/>
      <c r="E2" s="533"/>
    </row>
    <row r="3" spans="2:5" ht="16.5" thickBot="1" x14ac:dyDescent="0.25">
      <c r="B3" s="33" t="s">
        <v>51</v>
      </c>
      <c r="C3" s="33"/>
    </row>
    <row r="4" spans="2:5" ht="26.25" thickBot="1" x14ac:dyDescent="0.25">
      <c r="B4" s="36" t="s">
        <v>52</v>
      </c>
      <c r="C4" s="37" t="s">
        <v>53</v>
      </c>
      <c r="D4" s="38" t="s">
        <v>293</v>
      </c>
      <c r="E4" s="74"/>
    </row>
    <row r="5" spans="2:5" ht="13.5" thickBot="1" x14ac:dyDescent="0.25">
      <c r="B5" s="36">
        <v>1</v>
      </c>
      <c r="C5" s="37">
        <v>2</v>
      </c>
      <c r="D5" s="38">
        <v>5</v>
      </c>
    </row>
    <row r="6" spans="2:5" ht="26.25" thickBot="1" x14ac:dyDescent="0.25">
      <c r="B6" s="39" t="s">
        <v>2</v>
      </c>
      <c r="C6" s="141" t="s">
        <v>89</v>
      </c>
      <c r="D6" s="67">
        <f>D7+D13+D14</f>
        <v>718193279</v>
      </c>
    </row>
    <row r="7" spans="2:5" s="70" customFormat="1" ht="13.5" thickBot="1" x14ac:dyDescent="0.25">
      <c r="B7" s="39" t="s">
        <v>6</v>
      </c>
      <c r="C7" s="237" t="s">
        <v>94</v>
      </c>
      <c r="D7" s="276">
        <f>SUM(D8:D12)</f>
        <v>283375228</v>
      </c>
    </row>
    <row r="8" spans="2:5" ht="13.5" thickBot="1" x14ac:dyDescent="0.25">
      <c r="B8" s="39" t="s">
        <v>10</v>
      </c>
      <c r="C8" s="41" t="s">
        <v>173</v>
      </c>
      <c r="D8" s="277">
        <v>179789816</v>
      </c>
    </row>
    <row r="9" spans="2:5" ht="26.25" thickBot="1" x14ac:dyDescent="0.25">
      <c r="B9" s="39" t="s">
        <v>4</v>
      </c>
      <c r="C9" s="40" t="s">
        <v>174</v>
      </c>
      <c r="D9" s="278">
        <v>70536434</v>
      </c>
    </row>
    <row r="10" spans="2:5" ht="13.5" thickBot="1" x14ac:dyDescent="0.25">
      <c r="B10" s="39" t="s">
        <v>7</v>
      </c>
      <c r="C10" s="40" t="s">
        <v>175</v>
      </c>
      <c r="D10" s="278">
        <v>7275694</v>
      </c>
    </row>
    <row r="11" spans="2:5" ht="13.5" thickBot="1" x14ac:dyDescent="0.25">
      <c r="B11" s="39" t="s">
        <v>11</v>
      </c>
      <c r="C11" s="40" t="s">
        <v>176</v>
      </c>
      <c r="D11" s="278">
        <v>25773284</v>
      </c>
    </row>
    <row r="12" spans="2:5" ht="13.5" thickBot="1" x14ac:dyDescent="0.25">
      <c r="B12" s="39" t="s">
        <v>5</v>
      </c>
      <c r="C12" s="40" t="s">
        <v>192</v>
      </c>
      <c r="D12" s="278">
        <f>'[1]bevétel 1.m. '!E13</f>
        <v>0</v>
      </c>
    </row>
    <row r="13" spans="2:5" ht="26.25" thickBot="1" x14ac:dyDescent="0.25">
      <c r="B13" s="39" t="s">
        <v>13</v>
      </c>
      <c r="C13" s="308" t="s">
        <v>237</v>
      </c>
      <c r="D13" s="309">
        <f>'[1]bevétel 1.m. '!E14</f>
        <v>0</v>
      </c>
    </row>
    <row r="14" spans="2:5" s="70" customFormat="1" ht="26.25" thickBot="1" x14ac:dyDescent="0.25">
      <c r="B14" s="39" t="s">
        <v>8</v>
      </c>
      <c r="C14" s="238" t="s">
        <v>177</v>
      </c>
      <c r="D14" s="309">
        <v>434818051</v>
      </c>
    </row>
    <row r="15" spans="2:5" s="70" customFormat="1" ht="13.5" thickBot="1" x14ac:dyDescent="0.25">
      <c r="B15" s="39" t="s">
        <v>3</v>
      </c>
      <c r="C15" s="238" t="s">
        <v>216</v>
      </c>
      <c r="D15" s="309"/>
    </row>
    <row r="16" spans="2:5" s="70" customFormat="1" ht="13.5" thickBot="1" x14ac:dyDescent="0.25">
      <c r="B16" s="39" t="s">
        <v>9</v>
      </c>
      <c r="C16" s="238" t="s">
        <v>238</v>
      </c>
      <c r="D16" s="309"/>
    </row>
    <row r="17" spans="2:4" ht="26.25" thickBot="1" x14ac:dyDescent="0.25">
      <c r="B17" s="39" t="s">
        <v>25</v>
      </c>
      <c r="C17" s="287" t="s">
        <v>95</v>
      </c>
      <c r="D17" s="286">
        <f>SUM(D18:D20)</f>
        <v>2095818309</v>
      </c>
    </row>
    <row r="18" spans="2:4" ht="13.5" thickBot="1" x14ac:dyDescent="0.25">
      <c r="B18" s="39" t="s">
        <v>16</v>
      </c>
      <c r="C18" s="285" t="s">
        <v>178</v>
      </c>
      <c r="D18" s="277">
        <v>16999999</v>
      </c>
    </row>
    <row r="19" spans="2:4" s="70" customFormat="1" ht="26.25" thickBot="1" x14ac:dyDescent="0.25">
      <c r="B19" s="39" t="s">
        <v>57</v>
      </c>
      <c r="C19" s="283" t="s">
        <v>239</v>
      </c>
      <c r="D19" s="284"/>
    </row>
    <row r="20" spans="2:4" ht="26.25" thickBot="1" x14ac:dyDescent="0.25">
      <c r="B20" s="39" t="s">
        <v>60</v>
      </c>
      <c r="C20" s="42" t="s">
        <v>179</v>
      </c>
      <c r="D20" s="279">
        <v>2078818310</v>
      </c>
    </row>
    <row r="21" spans="2:4" ht="13.5" thickBot="1" x14ac:dyDescent="0.25">
      <c r="B21" s="39" t="s">
        <v>58</v>
      </c>
      <c r="C21" s="72" t="s">
        <v>108</v>
      </c>
      <c r="D21" s="73">
        <f>D23+D24+D28+D29</f>
        <v>79608000</v>
      </c>
    </row>
    <row r="22" spans="2:4" ht="13.5" thickBot="1" x14ac:dyDescent="0.25">
      <c r="B22" s="39"/>
      <c r="C22" s="419" t="s">
        <v>267</v>
      </c>
      <c r="D22" s="73"/>
    </row>
    <row r="23" spans="2:4" ht="13.5" thickBot="1" x14ac:dyDescent="0.25">
      <c r="B23" s="39" t="s">
        <v>61</v>
      </c>
      <c r="C23" s="465" t="s">
        <v>81</v>
      </c>
      <c r="D23" s="466">
        <v>13130000</v>
      </c>
    </row>
    <row r="24" spans="2:4" s="70" customFormat="1" ht="13.5" thickBot="1" x14ac:dyDescent="0.25">
      <c r="B24" s="464" t="s">
        <v>62</v>
      </c>
      <c r="C24" s="469" t="s">
        <v>180</v>
      </c>
      <c r="D24" s="470">
        <f>D25+D26+D27</f>
        <v>60990000</v>
      </c>
    </row>
    <row r="25" spans="2:4" ht="13.5" thickBot="1" x14ac:dyDescent="0.25">
      <c r="B25" s="464" t="s">
        <v>63</v>
      </c>
      <c r="C25" s="87" t="s">
        <v>181</v>
      </c>
      <c r="D25" s="471">
        <v>52000000</v>
      </c>
    </row>
    <row r="26" spans="2:4" ht="13.5" thickBot="1" x14ac:dyDescent="0.25">
      <c r="B26" s="464" t="s">
        <v>15</v>
      </c>
      <c r="C26" s="87" t="s">
        <v>182</v>
      </c>
      <c r="D26" s="471">
        <v>8990000</v>
      </c>
    </row>
    <row r="27" spans="2:4" ht="26.25" thickBot="1" x14ac:dyDescent="0.25">
      <c r="B27" s="464" t="s">
        <v>64</v>
      </c>
      <c r="C27" s="87" t="s">
        <v>85</v>
      </c>
      <c r="D27" s="471"/>
    </row>
    <row r="28" spans="2:4" ht="13.5" thickBot="1" x14ac:dyDescent="0.25">
      <c r="B28" s="464" t="s">
        <v>65</v>
      </c>
      <c r="C28" s="87" t="s">
        <v>183</v>
      </c>
      <c r="D28" s="472">
        <v>5488000</v>
      </c>
    </row>
    <row r="29" spans="2:4" ht="13.5" thickBot="1" x14ac:dyDescent="0.25">
      <c r="B29" s="464" t="s">
        <v>66</v>
      </c>
      <c r="C29" s="87" t="s">
        <v>264</v>
      </c>
      <c r="D29" s="471"/>
    </row>
    <row r="30" spans="2:4" ht="13.5" thickBot="1" x14ac:dyDescent="0.25">
      <c r="B30" s="464" t="s">
        <v>73</v>
      </c>
      <c r="C30" s="473" t="s">
        <v>217</v>
      </c>
      <c r="D30" s="474"/>
    </row>
    <row r="31" spans="2:4" ht="13.5" thickBot="1" x14ac:dyDescent="0.25">
      <c r="B31" s="39" t="s">
        <v>74</v>
      </c>
      <c r="C31" s="467" t="s">
        <v>184</v>
      </c>
      <c r="D31" s="468">
        <v>106045998</v>
      </c>
    </row>
    <row r="32" spans="2:4" s="60" customFormat="1" ht="13.5" thickBot="1" x14ac:dyDescent="0.25">
      <c r="B32" s="39" t="s">
        <v>75</v>
      </c>
      <c r="C32" s="239" t="s">
        <v>109</v>
      </c>
      <c r="D32" s="280">
        <v>26688031</v>
      </c>
    </row>
    <row r="33" spans="2:6" s="60" customFormat="1" ht="13.5" thickBot="1" x14ac:dyDescent="0.25">
      <c r="B33" s="39" t="s">
        <v>207</v>
      </c>
      <c r="C33" s="240" t="s">
        <v>106</v>
      </c>
      <c r="D33" s="281">
        <v>16493197</v>
      </c>
    </row>
    <row r="34" spans="2:6" s="60" customFormat="1" ht="13.5" thickBot="1" x14ac:dyDescent="0.25">
      <c r="B34" s="39" t="s">
        <v>208</v>
      </c>
      <c r="C34" s="241" t="s">
        <v>97</v>
      </c>
      <c r="D34" s="290">
        <f>D35+D36</f>
        <v>0</v>
      </c>
    </row>
    <row r="35" spans="2:6" s="169" customFormat="1" ht="26.25" thickBot="1" x14ac:dyDescent="0.25">
      <c r="B35" s="39" t="s">
        <v>209</v>
      </c>
      <c r="C35" s="234" t="s">
        <v>228</v>
      </c>
      <c r="D35" s="282">
        <v>0</v>
      </c>
    </row>
    <row r="36" spans="2:6" s="169" customFormat="1" ht="13.5" thickBot="1" x14ac:dyDescent="0.25">
      <c r="B36" s="39" t="s">
        <v>210</v>
      </c>
      <c r="C36" s="235" t="s">
        <v>229</v>
      </c>
      <c r="D36" s="236">
        <v>0</v>
      </c>
    </row>
    <row r="37" spans="2:6" ht="13.5" thickBot="1" x14ac:dyDescent="0.25">
      <c r="B37" s="640" t="s">
        <v>79</v>
      </c>
      <c r="C37" s="641"/>
      <c r="D37" s="242">
        <f>D6+D17+D21+D31+D32+D33+D34</f>
        <v>3042846814</v>
      </c>
    </row>
    <row r="38" spans="2:6" ht="13.5" thickBot="1" x14ac:dyDescent="0.25">
      <c r="B38" s="44" t="s">
        <v>211</v>
      </c>
      <c r="C38" s="44" t="s">
        <v>104</v>
      </c>
      <c r="D38" s="133">
        <f>D39+D40+D41</f>
        <v>369295171</v>
      </c>
    </row>
    <row r="39" spans="2:6" ht="13.5" thickBot="1" x14ac:dyDescent="0.25">
      <c r="B39" s="44" t="s">
        <v>212</v>
      </c>
      <c r="C39" s="134" t="s">
        <v>185</v>
      </c>
      <c r="D39" s="236">
        <v>98439274</v>
      </c>
      <c r="F39" s="85"/>
    </row>
    <row r="40" spans="2:6" ht="24.75" customHeight="1" thickBot="1" x14ac:dyDescent="0.25">
      <c r="B40" s="44" t="s">
        <v>213</v>
      </c>
      <c r="C40" s="134" t="s">
        <v>100</v>
      </c>
      <c r="D40" s="282">
        <v>207686046</v>
      </c>
      <c r="F40" s="415"/>
    </row>
    <row r="41" spans="2:6" ht="13.5" thickBot="1" x14ac:dyDescent="0.25">
      <c r="B41" s="44" t="s">
        <v>214</v>
      </c>
      <c r="C41" s="134" t="s">
        <v>219</v>
      </c>
      <c r="D41" s="282">
        <v>63169851</v>
      </c>
      <c r="F41" s="125"/>
    </row>
    <row r="42" spans="2:6" ht="13.5" thickBot="1" x14ac:dyDescent="0.25">
      <c r="B42" s="44" t="s">
        <v>263</v>
      </c>
      <c r="C42" s="134" t="s">
        <v>215</v>
      </c>
      <c r="D42" s="282"/>
      <c r="F42" s="85"/>
    </row>
    <row r="43" spans="2:6" x14ac:dyDescent="0.2">
      <c r="B43" s="76"/>
      <c r="C43" s="75"/>
    </row>
    <row r="44" spans="2:6" x14ac:dyDescent="0.2">
      <c r="B44" s="642" t="s">
        <v>54</v>
      </c>
      <c r="C44" s="642"/>
    </row>
    <row r="45" spans="2:6" ht="13.5" thickBot="1" x14ac:dyDescent="0.25">
      <c r="B45" s="45"/>
      <c r="C45" s="45"/>
    </row>
    <row r="46" spans="2:6" ht="26.25" thickBot="1" x14ac:dyDescent="0.25">
      <c r="B46" s="36" t="s">
        <v>55</v>
      </c>
      <c r="C46" s="37" t="s">
        <v>56</v>
      </c>
      <c r="D46" s="38" t="s">
        <v>220</v>
      </c>
    </row>
    <row r="47" spans="2:6" ht="13.5" thickBot="1" x14ac:dyDescent="0.25">
      <c r="B47" s="36">
        <v>1</v>
      </c>
      <c r="C47" s="37">
        <v>2</v>
      </c>
      <c r="D47" s="38">
        <v>5</v>
      </c>
    </row>
    <row r="48" spans="2:6" ht="13.5" thickBot="1" x14ac:dyDescent="0.25">
      <c r="B48" s="39" t="s">
        <v>2</v>
      </c>
      <c r="C48" s="46" t="s">
        <v>186</v>
      </c>
      <c r="D48" s="67">
        <f>D49+D50</f>
        <v>544929649</v>
      </c>
      <c r="E48" s="59"/>
      <c r="F48" s="59"/>
    </row>
    <row r="49" spans="1:6" ht="13.5" thickBot="1" x14ac:dyDescent="0.25">
      <c r="B49" s="39" t="s">
        <v>6</v>
      </c>
      <c r="C49" s="43" t="s">
        <v>163</v>
      </c>
      <c r="D49" s="249">
        <v>508338597</v>
      </c>
      <c r="E49" s="59"/>
      <c r="F49" s="59"/>
    </row>
    <row r="50" spans="1:6" ht="13.5" thickBot="1" x14ac:dyDescent="0.25">
      <c r="B50" s="39" t="s">
        <v>10</v>
      </c>
      <c r="C50" s="47" t="s">
        <v>164</v>
      </c>
      <c r="D50" s="250">
        <v>36591052</v>
      </c>
      <c r="E50" s="59"/>
      <c r="F50" s="59"/>
    </row>
    <row r="51" spans="1:6" s="60" customFormat="1" ht="26.25" thickBot="1" x14ac:dyDescent="0.25">
      <c r="B51" s="39" t="s">
        <v>4</v>
      </c>
      <c r="C51" s="243" t="s">
        <v>153</v>
      </c>
      <c r="D51" s="251">
        <v>66853152</v>
      </c>
      <c r="E51" s="440"/>
      <c r="F51" s="440"/>
    </row>
    <row r="52" spans="1:6" s="60" customFormat="1" ht="13.5" thickBot="1" x14ac:dyDescent="0.25">
      <c r="B52" s="39" t="s">
        <v>7</v>
      </c>
      <c r="C52" s="244" t="s">
        <v>130</v>
      </c>
      <c r="D52" s="251">
        <v>848515148</v>
      </c>
      <c r="E52" s="440"/>
      <c r="F52" s="440"/>
    </row>
    <row r="53" spans="1:6" s="60" customFormat="1" ht="13.5" thickBot="1" x14ac:dyDescent="0.25">
      <c r="B53" s="39" t="s">
        <v>11</v>
      </c>
      <c r="C53" s="244" t="s">
        <v>187</v>
      </c>
      <c r="D53" s="436">
        <v>10215165</v>
      </c>
      <c r="E53" s="440"/>
      <c r="F53" s="441"/>
    </row>
    <row r="54" spans="1:6" s="60" customFormat="1" ht="13.5" thickBot="1" x14ac:dyDescent="0.25">
      <c r="B54" s="39" t="s">
        <v>5</v>
      </c>
      <c r="C54" s="245" t="s">
        <v>191</v>
      </c>
      <c r="D54" s="437">
        <v>109682614</v>
      </c>
      <c r="E54" s="440"/>
      <c r="F54" s="441"/>
    </row>
    <row r="55" spans="1:6" s="169" customFormat="1" ht="13.5" thickBot="1" x14ac:dyDescent="0.25">
      <c r="A55" s="71"/>
      <c r="B55" s="39" t="s">
        <v>13</v>
      </c>
      <c r="C55" s="438" t="s">
        <v>268</v>
      </c>
      <c r="D55" s="439">
        <f>SUM(D56:D57)</f>
        <v>4278285</v>
      </c>
      <c r="E55" s="442"/>
      <c r="F55" s="441"/>
    </row>
    <row r="56" spans="1:6" ht="13.5" thickBot="1" x14ac:dyDescent="0.25">
      <c r="B56" s="39" t="s">
        <v>8</v>
      </c>
      <c r="C56" s="247" t="s">
        <v>269</v>
      </c>
      <c r="D56" s="252">
        <v>2017288</v>
      </c>
      <c r="E56" s="59"/>
      <c r="F56" s="441"/>
    </row>
    <row r="57" spans="1:6" ht="13.5" thickBot="1" x14ac:dyDescent="0.25">
      <c r="B57" s="39" t="s">
        <v>3</v>
      </c>
      <c r="C57" s="248" t="s">
        <v>244</v>
      </c>
      <c r="D57" s="253">
        <v>2260997</v>
      </c>
      <c r="E57" s="59"/>
      <c r="F57" s="441"/>
    </row>
    <row r="58" spans="1:6" s="60" customFormat="1" ht="13.5" thickBot="1" x14ac:dyDescent="0.25">
      <c r="B58" s="39" t="s">
        <v>9</v>
      </c>
      <c r="C58" s="246" t="s">
        <v>188</v>
      </c>
      <c r="D58" s="254">
        <v>1707675394</v>
      </c>
      <c r="E58" s="440"/>
      <c r="F58" s="441"/>
    </row>
    <row r="59" spans="1:6" s="60" customFormat="1" ht="13.5" thickBot="1" x14ac:dyDescent="0.25">
      <c r="B59" s="39" t="s">
        <v>25</v>
      </c>
      <c r="C59" s="244" t="s">
        <v>189</v>
      </c>
      <c r="D59" s="251">
        <v>45391427</v>
      </c>
      <c r="E59" s="440"/>
      <c r="F59" s="441"/>
    </row>
    <row r="60" spans="1:6" s="60" customFormat="1" ht="13.5" thickBot="1" x14ac:dyDescent="0.25">
      <c r="B60" s="39" t="s">
        <v>16</v>
      </c>
      <c r="C60" s="244" t="s">
        <v>134</v>
      </c>
      <c r="D60" s="251">
        <v>1207165</v>
      </c>
      <c r="E60" s="440"/>
      <c r="F60" s="441"/>
    </row>
    <row r="61" spans="1:6" ht="13.5" thickBot="1" x14ac:dyDescent="0.25">
      <c r="B61" s="39" t="s">
        <v>57</v>
      </c>
      <c r="C61" s="48" t="s">
        <v>142</v>
      </c>
      <c r="D61" s="66">
        <f>D62+D64</f>
        <v>73393986</v>
      </c>
      <c r="E61" s="59"/>
      <c r="F61" s="441"/>
    </row>
    <row r="62" spans="1:6" ht="13.5" thickBot="1" x14ac:dyDescent="0.25">
      <c r="B62" s="39" t="s">
        <v>58</v>
      </c>
      <c r="C62" s="41" t="s">
        <v>137</v>
      </c>
      <c r="D62" s="149">
        <v>62944621</v>
      </c>
      <c r="E62" s="59"/>
      <c r="F62" s="441"/>
    </row>
    <row r="63" spans="1:6" ht="13.5" thickBot="1" x14ac:dyDescent="0.25">
      <c r="B63" s="39"/>
      <c r="C63" s="417" t="s">
        <v>272</v>
      </c>
      <c r="D63" s="149">
        <v>62944621</v>
      </c>
      <c r="E63" s="59"/>
      <c r="F63" s="441"/>
    </row>
    <row r="64" spans="1:6" ht="13.5" thickBot="1" x14ac:dyDescent="0.25">
      <c r="B64" s="39" t="s">
        <v>59</v>
      </c>
      <c r="C64" s="41" t="s">
        <v>138</v>
      </c>
      <c r="D64" s="252">
        <v>10449365</v>
      </c>
      <c r="E64" s="59"/>
      <c r="F64" s="443"/>
    </row>
    <row r="65" spans="2:6" ht="13.5" thickBot="1" x14ac:dyDescent="0.25">
      <c r="B65" s="39" t="s">
        <v>61</v>
      </c>
      <c r="C65" s="48" t="s">
        <v>190</v>
      </c>
      <c r="D65" s="255">
        <f>D48+D51+D52+D53+D54+D58+D59+D60+D61+D55</f>
        <v>3412141985</v>
      </c>
      <c r="E65" s="59"/>
      <c r="F65" s="443"/>
    </row>
    <row r="66" spans="2:6" ht="14.25" customHeight="1" thickBot="1" x14ac:dyDescent="0.25">
      <c r="B66" s="643" t="s">
        <v>342</v>
      </c>
      <c r="C66" s="644"/>
      <c r="D66" s="251">
        <f>D65</f>
        <v>3412141985</v>
      </c>
      <c r="E66" s="59"/>
      <c r="F66" s="443"/>
    </row>
    <row r="67" spans="2:6" ht="15" customHeight="1" thickBot="1" x14ac:dyDescent="0.25">
      <c r="B67" s="643" t="s">
        <v>343</v>
      </c>
      <c r="C67" s="644"/>
      <c r="D67" s="251">
        <f>D37+D38</f>
        <v>3412141985</v>
      </c>
      <c r="F67" s="415"/>
    </row>
    <row r="68" spans="2:6" x14ac:dyDescent="0.2">
      <c r="F68" s="415"/>
    </row>
  </sheetData>
  <mergeCells count="5">
    <mergeCell ref="B1:E1"/>
    <mergeCell ref="B37:C37"/>
    <mergeCell ref="B44:C44"/>
    <mergeCell ref="B66:C66"/>
    <mergeCell ref="B67:C67"/>
  </mergeCells>
  <pageMargins left="0.78740157480314965" right="0.78740157480314965" top="0.39370078740157483" bottom="0.39370078740157483" header="0" footer="0"/>
  <pageSetup paperSize="9" scale="64" orientation="portrait" r:id="rId1"/>
  <headerFooter alignWithMargins="0">
    <oddHeader>&amp;R5.sz. melléklet
..../2020.(.....) Egyek Önk.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33"/>
  <sheetViews>
    <sheetView topLeftCell="A7" zoomScale="130" zoomScaleNormal="130" workbookViewId="0">
      <selection activeCell="N28" sqref="N28"/>
    </sheetView>
  </sheetViews>
  <sheetFormatPr defaultRowHeight="12.75" x14ac:dyDescent="0.2"/>
  <cols>
    <col min="1" max="1" width="33.140625" customWidth="1"/>
    <col min="2" max="2" width="11.85546875" bestFit="1" customWidth="1"/>
    <col min="3" max="3" width="9.7109375" bestFit="1" customWidth="1"/>
    <col min="4" max="4" width="9.5703125" bestFit="1" customWidth="1"/>
    <col min="5" max="5" width="9.7109375" bestFit="1" customWidth="1"/>
    <col min="6" max="6" width="11" bestFit="1" customWidth="1"/>
    <col min="7" max="8" width="9.5703125" bestFit="1" customWidth="1"/>
    <col min="9" max="9" width="9.7109375" bestFit="1" customWidth="1"/>
    <col min="10" max="10" width="9.5703125" bestFit="1" customWidth="1"/>
    <col min="11" max="12" width="9.7109375" bestFit="1" customWidth="1"/>
    <col min="13" max="13" width="11.85546875" bestFit="1" customWidth="1"/>
    <col min="14" max="14" width="11.140625" customWidth="1"/>
    <col min="15" max="15" width="11.7109375" customWidth="1"/>
  </cols>
  <sheetData>
    <row r="3" spans="1:17" ht="18" x14ac:dyDescent="0.25">
      <c r="A3" s="645" t="s">
        <v>341</v>
      </c>
      <c r="B3" s="645"/>
      <c r="C3" s="645"/>
      <c r="D3" s="645"/>
      <c r="E3" s="645"/>
      <c r="F3" s="645"/>
      <c r="G3" s="645"/>
      <c r="H3" s="645"/>
      <c r="I3" s="645"/>
      <c r="J3" s="645"/>
      <c r="K3" s="645"/>
      <c r="L3" s="645"/>
      <c r="M3" s="645"/>
      <c r="N3" s="645"/>
      <c r="O3" s="645"/>
    </row>
    <row r="4" spans="1:17" ht="18" x14ac:dyDescent="0.25">
      <c r="A4" s="534"/>
      <c r="B4" s="534"/>
      <c r="C4" s="534"/>
      <c r="D4" s="534"/>
      <c r="E4" s="534"/>
      <c r="F4" s="534"/>
      <c r="G4" s="534"/>
      <c r="H4" s="534"/>
      <c r="I4" s="534"/>
      <c r="J4" s="534"/>
      <c r="K4" s="534"/>
      <c r="L4" s="534"/>
      <c r="M4" s="534"/>
      <c r="N4" s="534"/>
      <c r="O4" s="534"/>
    </row>
    <row r="5" spans="1:17" ht="18" x14ac:dyDescent="0.25">
      <c r="A5" s="534"/>
      <c r="B5" s="534"/>
      <c r="C5" s="534"/>
      <c r="D5" s="534"/>
      <c r="E5" s="534"/>
      <c r="F5" s="534"/>
      <c r="G5" s="534"/>
      <c r="H5" s="534"/>
      <c r="I5" s="534"/>
      <c r="J5" s="534"/>
      <c r="K5" s="534"/>
      <c r="L5" s="534"/>
      <c r="M5" s="534"/>
      <c r="N5" s="534"/>
      <c r="O5" s="534"/>
    </row>
    <row r="6" spans="1:17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7" x14ac:dyDescent="0.2">
      <c r="A7" s="27" t="s">
        <v>0</v>
      </c>
      <c r="B7" s="28" t="s">
        <v>34</v>
      </c>
      <c r="C7" s="28" t="s">
        <v>35</v>
      </c>
      <c r="D7" s="28" t="s">
        <v>36</v>
      </c>
      <c r="E7" s="28" t="s">
        <v>37</v>
      </c>
      <c r="F7" s="28" t="s">
        <v>38</v>
      </c>
      <c r="G7" s="28" t="s">
        <v>39</v>
      </c>
      <c r="H7" s="28" t="s">
        <v>40</v>
      </c>
      <c r="I7" s="28" t="s">
        <v>41</v>
      </c>
      <c r="J7" s="28" t="s">
        <v>42</v>
      </c>
      <c r="K7" s="28" t="s">
        <v>43</v>
      </c>
      <c r="L7" s="28" t="s">
        <v>44</v>
      </c>
      <c r="M7" s="28" t="s">
        <v>45</v>
      </c>
      <c r="N7" s="28" t="s">
        <v>46</v>
      </c>
      <c r="O7" s="28" t="s">
        <v>24</v>
      </c>
    </row>
    <row r="8" spans="1:17" x14ac:dyDescent="0.2">
      <c r="A8" s="29" t="s">
        <v>47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>
        <f t="shared" ref="O8:O15" si="0">SUM(C8:N8)</f>
        <v>0</v>
      </c>
    </row>
    <row r="9" spans="1:17" ht="35.25" customHeight="1" x14ac:dyDescent="0.2">
      <c r="A9" s="82" t="s">
        <v>89</v>
      </c>
      <c r="B9" s="30">
        <v>718193279</v>
      </c>
      <c r="C9" s="30">
        <v>21208960</v>
      </c>
      <c r="D9" s="30">
        <v>21208960</v>
      </c>
      <c r="E9" s="30">
        <v>21208960</v>
      </c>
      <c r="F9" s="30">
        <v>70929885</v>
      </c>
      <c r="G9" s="30">
        <v>70929885</v>
      </c>
      <c r="H9" s="30">
        <v>70929885</v>
      </c>
      <c r="I9" s="30">
        <v>70929885</v>
      </c>
      <c r="J9" s="30">
        <v>70929885</v>
      </c>
      <c r="K9" s="30">
        <v>70929885</v>
      </c>
      <c r="L9" s="30">
        <v>70929885</v>
      </c>
      <c r="M9" s="30">
        <v>70929885</v>
      </c>
      <c r="N9" s="30">
        <f>B9-C9-D9-E9-F9-G9-H9-I9-J9-K9-L9-M9</f>
        <v>87127319</v>
      </c>
      <c r="O9" s="30">
        <f>SUM(C9:N9)</f>
        <v>718193279</v>
      </c>
    </row>
    <row r="10" spans="1:17" ht="29.25" customHeight="1" x14ac:dyDescent="0.2">
      <c r="A10" s="82" t="s">
        <v>95</v>
      </c>
      <c r="B10" s="30">
        <v>2095818309</v>
      </c>
      <c r="C10" s="30">
        <v>188969830</v>
      </c>
      <c r="D10" s="30">
        <v>188969830</v>
      </c>
      <c r="E10" s="30">
        <v>188969830</v>
      </c>
      <c r="F10" s="30">
        <v>188969830</v>
      </c>
      <c r="G10" s="30">
        <v>188969830</v>
      </c>
      <c r="H10" s="30">
        <v>188969830</v>
      </c>
      <c r="I10" s="30">
        <v>188969830</v>
      </c>
      <c r="J10" s="30">
        <v>188969830</v>
      </c>
      <c r="K10" s="30">
        <v>188969830</v>
      </c>
      <c r="L10" s="30">
        <v>188969830</v>
      </c>
      <c r="M10" s="30">
        <v>188969830</v>
      </c>
      <c r="N10" s="30">
        <f t="shared" ref="N10:N16" si="1">B10-C10-D10-E10-F10-G10-H10-I10-J10-K10-L10-M10</f>
        <v>17150179</v>
      </c>
      <c r="O10" s="30">
        <f t="shared" si="0"/>
        <v>2095818309</v>
      </c>
    </row>
    <row r="11" spans="1:17" ht="48" customHeight="1" x14ac:dyDescent="0.2">
      <c r="A11" s="82" t="s">
        <v>108</v>
      </c>
      <c r="B11" s="30">
        <v>79608000</v>
      </c>
      <c r="C11" s="30"/>
      <c r="D11" s="30"/>
      <c r="E11" s="30">
        <v>37554000</v>
      </c>
      <c r="F11" s="30"/>
      <c r="G11" s="30"/>
      <c r="H11" s="30"/>
      <c r="I11" s="30"/>
      <c r="J11" s="30"/>
      <c r="K11" s="30">
        <v>37554000</v>
      </c>
      <c r="L11" s="30"/>
      <c r="M11" s="30"/>
      <c r="N11" s="30">
        <f t="shared" si="1"/>
        <v>4500000</v>
      </c>
      <c r="O11" s="30">
        <f t="shared" si="0"/>
        <v>79608000</v>
      </c>
    </row>
    <row r="12" spans="1:17" x14ac:dyDescent="0.2">
      <c r="A12" s="29" t="s">
        <v>87</v>
      </c>
      <c r="B12" s="30">
        <v>106045998</v>
      </c>
      <c r="C12" s="30">
        <v>5360390</v>
      </c>
      <c r="D12" s="30">
        <v>5360390</v>
      </c>
      <c r="E12" s="30">
        <v>5360390</v>
      </c>
      <c r="F12" s="30">
        <v>6367183</v>
      </c>
      <c r="G12" s="30">
        <v>6367183</v>
      </c>
      <c r="H12" s="30">
        <v>6367183</v>
      </c>
      <c r="I12" s="30">
        <v>6367183</v>
      </c>
      <c r="J12" s="30">
        <v>6367183</v>
      </c>
      <c r="K12" s="30">
        <v>6367183</v>
      </c>
      <c r="L12" s="30">
        <v>6367183</v>
      </c>
      <c r="M12" s="30">
        <v>6367183</v>
      </c>
      <c r="N12" s="30">
        <f t="shared" si="1"/>
        <v>39027364</v>
      </c>
      <c r="O12" s="30">
        <f t="shared" si="0"/>
        <v>106045998</v>
      </c>
    </row>
    <row r="13" spans="1:17" x14ac:dyDescent="0.2">
      <c r="A13" s="29" t="s">
        <v>109</v>
      </c>
      <c r="B13" s="30">
        <v>26688031</v>
      </c>
      <c r="C13" s="30"/>
      <c r="D13" s="30"/>
      <c r="E13" s="30"/>
      <c r="F13" s="30">
        <v>5500000</v>
      </c>
      <c r="G13" s="30"/>
      <c r="H13" s="30">
        <v>5179000</v>
      </c>
      <c r="I13" s="30">
        <v>5000000</v>
      </c>
      <c r="J13" s="30">
        <v>5000000</v>
      </c>
      <c r="K13" s="30">
        <f>25875850-25679000</f>
        <v>196850</v>
      </c>
      <c r="L13" s="30"/>
      <c r="M13" s="30">
        <v>5000000</v>
      </c>
      <c r="N13" s="30">
        <f t="shared" si="1"/>
        <v>812181</v>
      </c>
      <c r="O13" s="30">
        <f t="shared" si="0"/>
        <v>26688031</v>
      </c>
    </row>
    <row r="14" spans="1:17" ht="40.5" customHeight="1" x14ac:dyDescent="0.2">
      <c r="A14" s="82" t="s">
        <v>106</v>
      </c>
      <c r="B14" s="30">
        <v>16493197</v>
      </c>
      <c r="C14" s="30">
        <v>916600</v>
      </c>
      <c r="D14" s="30">
        <v>916600</v>
      </c>
      <c r="E14" s="30">
        <v>916600</v>
      </c>
      <c r="F14" s="30">
        <v>916600</v>
      </c>
      <c r="G14" s="30">
        <v>916600</v>
      </c>
      <c r="H14" s="30">
        <v>916600</v>
      </c>
      <c r="I14" s="30">
        <v>916600</v>
      </c>
      <c r="J14" s="30">
        <v>916600</v>
      </c>
      <c r="K14" s="30">
        <v>916600</v>
      </c>
      <c r="L14" s="30">
        <v>916600</v>
      </c>
      <c r="M14" s="30">
        <v>916600</v>
      </c>
      <c r="N14" s="30">
        <f t="shared" si="1"/>
        <v>6410597</v>
      </c>
      <c r="O14" s="30">
        <f t="shared" si="0"/>
        <v>16493197</v>
      </c>
      <c r="P14" s="89"/>
    </row>
    <row r="15" spans="1:17" ht="56.25" customHeight="1" x14ac:dyDescent="0.2">
      <c r="A15" s="82" t="s">
        <v>97</v>
      </c>
      <c r="B15" s="30">
        <v>0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>
        <f t="shared" si="1"/>
        <v>0</v>
      </c>
      <c r="O15" s="30">
        <f t="shared" si="0"/>
        <v>0</v>
      </c>
      <c r="Q15" s="2"/>
    </row>
    <row r="16" spans="1:17" ht="20.25" customHeight="1" x14ac:dyDescent="0.2">
      <c r="A16" s="82" t="s">
        <v>104</v>
      </c>
      <c r="B16" s="30">
        <v>530448165</v>
      </c>
      <c r="C16" s="30">
        <v>24683900</v>
      </c>
      <c r="D16" s="30">
        <v>24683900</v>
      </c>
      <c r="E16" s="30">
        <v>24683900</v>
      </c>
      <c r="F16" s="30">
        <v>24683900</v>
      </c>
      <c r="G16" s="30">
        <v>24683900</v>
      </c>
      <c r="H16" s="30">
        <v>24683900</v>
      </c>
      <c r="I16" s="30">
        <v>24683900</v>
      </c>
      <c r="J16" s="30">
        <v>24683900</v>
      </c>
      <c r="K16" s="30">
        <v>33664752</v>
      </c>
      <c r="L16" s="30">
        <v>24683900</v>
      </c>
      <c r="M16" s="30">
        <v>24683900</v>
      </c>
      <c r="N16" s="30">
        <f t="shared" si="1"/>
        <v>249944413</v>
      </c>
      <c r="O16" s="30">
        <f>SUM(C16:N16)</f>
        <v>530448165</v>
      </c>
      <c r="P16" s="89"/>
    </row>
    <row r="17" spans="1:15" x14ac:dyDescent="0.2">
      <c r="A17" s="34" t="s">
        <v>48</v>
      </c>
      <c r="B17" s="35">
        <f t="shared" ref="B17:N17" si="2">SUM(B9:B16)</f>
        <v>3573294979</v>
      </c>
      <c r="C17" s="35">
        <f t="shared" si="2"/>
        <v>241139680</v>
      </c>
      <c r="D17" s="35">
        <f t="shared" si="2"/>
        <v>241139680</v>
      </c>
      <c r="E17" s="35">
        <f t="shared" si="2"/>
        <v>278693680</v>
      </c>
      <c r="F17" s="35">
        <f t="shared" si="2"/>
        <v>297367398</v>
      </c>
      <c r="G17" s="35">
        <f t="shared" si="2"/>
        <v>291867398</v>
      </c>
      <c r="H17" s="35">
        <f t="shared" si="2"/>
        <v>297046398</v>
      </c>
      <c r="I17" s="35">
        <f t="shared" si="2"/>
        <v>296867398</v>
      </c>
      <c r="J17" s="35">
        <f t="shared" si="2"/>
        <v>296867398</v>
      </c>
      <c r="K17" s="35">
        <f t="shared" si="2"/>
        <v>338599100</v>
      </c>
      <c r="L17" s="35">
        <f t="shared" si="2"/>
        <v>291867398</v>
      </c>
      <c r="M17" s="35">
        <f t="shared" si="2"/>
        <v>296867398</v>
      </c>
      <c r="N17" s="35">
        <f t="shared" si="2"/>
        <v>404972053</v>
      </c>
      <c r="O17" s="35">
        <f>SUM(O9:O16)</f>
        <v>3573294979</v>
      </c>
    </row>
    <row r="18" spans="1:15" x14ac:dyDescent="0.2">
      <c r="A18" s="31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</row>
    <row r="19" spans="1:15" x14ac:dyDescent="0.2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1:15" x14ac:dyDescent="0.2">
      <c r="A20" s="27" t="s">
        <v>0</v>
      </c>
      <c r="B20" s="28" t="s">
        <v>34</v>
      </c>
      <c r="C20" s="28" t="s">
        <v>35</v>
      </c>
      <c r="D20" s="28" t="s">
        <v>36</v>
      </c>
      <c r="E20" s="28" t="s">
        <v>37</v>
      </c>
      <c r="F20" s="28" t="s">
        <v>38</v>
      </c>
      <c r="G20" s="28" t="s">
        <v>39</v>
      </c>
      <c r="H20" s="28" t="s">
        <v>40</v>
      </c>
      <c r="I20" s="28" t="s">
        <v>41</v>
      </c>
      <c r="J20" s="28" t="s">
        <v>42</v>
      </c>
      <c r="K20" s="28" t="s">
        <v>43</v>
      </c>
      <c r="L20" s="28" t="s">
        <v>44</v>
      </c>
      <c r="M20" s="28" t="s">
        <v>45</v>
      </c>
      <c r="N20" s="28" t="s">
        <v>46</v>
      </c>
      <c r="O20" s="28" t="s">
        <v>24</v>
      </c>
    </row>
    <row r="21" spans="1:15" x14ac:dyDescent="0.2">
      <c r="A21" s="29" t="s">
        <v>49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</row>
    <row r="22" spans="1:15" x14ac:dyDescent="0.2">
      <c r="A22" s="29" t="s">
        <v>128</v>
      </c>
      <c r="B22" s="30">
        <v>544929649</v>
      </c>
      <c r="C22" s="30">
        <v>15480112</v>
      </c>
      <c r="D22" s="30">
        <v>15480112</v>
      </c>
      <c r="E22" s="30">
        <v>40561778</v>
      </c>
      <c r="F22" s="30">
        <v>40561778</v>
      </c>
      <c r="G22" s="30">
        <v>40561778</v>
      </c>
      <c r="H22" s="30">
        <v>40561778</v>
      </c>
      <c r="I22" s="30">
        <v>40561778</v>
      </c>
      <c r="J22" s="30">
        <v>40561778</v>
      </c>
      <c r="K22" s="30">
        <v>40561778</v>
      </c>
      <c r="L22" s="30">
        <v>40561778</v>
      </c>
      <c r="M22" s="30">
        <v>40561778</v>
      </c>
      <c r="N22" s="30">
        <f>B22-M22-L22-K22-J22-I22-H22-G22-F22-E22-D22-C22</f>
        <v>148913423</v>
      </c>
      <c r="O22" s="30">
        <f t="shared" ref="O22:O32" si="3">SUM(C22:N22)</f>
        <v>544929649</v>
      </c>
    </row>
    <row r="23" spans="1:15" ht="30.75" customHeight="1" x14ac:dyDescent="0.2">
      <c r="A23" s="82" t="s">
        <v>153</v>
      </c>
      <c r="B23" s="30">
        <v>66853152</v>
      </c>
      <c r="C23" s="30">
        <v>2693473</v>
      </c>
      <c r="D23" s="30">
        <v>2693473</v>
      </c>
      <c r="E23" s="30">
        <v>5009060</v>
      </c>
      <c r="F23" s="30">
        <v>5009060</v>
      </c>
      <c r="G23" s="30">
        <v>5009060</v>
      </c>
      <c r="H23" s="30">
        <v>5009060</v>
      </c>
      <c r="I23" s="30">
        <v>5009060</v>
      </c>
      <c r="J23" s="30">
        <v>5009060</v>
      </c>
      <c r="K23" s="30">
        <v>5009060</v>
      </c>
      <c r="L23" s="30">
        <v>5009060</v>
      </c>
      <c r="M23" s="30">
        <v>5009060</v>
      </c>
      <c r="N23" s="30">
        <f t="shared" ref="N23:N31" si="4">B23-M23-L23-K23-J23-I23-H23-G23-F23-E23-D23-C23</f>
        <v>16384666</v>
      </c>
      <c r="O23" s="30">
        <f t="shared" si="3"/>
        <v>66853152</v>
      </c>
    </row>
    <row r="24" spans="1:15" x14ac:dyDescent="0.2">
      <c r="A24" s="29" t="s">
        <v>130</v>
      </c>
      <c r="B24" s="58">
        <v>848515148</v>
      </c>
      <c r="C24" s="30">
        <v>16512032</v>
      </c>
      <c r="D24" s="30">
        <v>16512032</v>
      </c>
      <c r="E24" s="30">
        <v>16512032</v>
      </c>
      <c r="F24" s="30">
        <v>16512032</v>
      </c>
      <c r="G24" s="30">
        <v>20862274</v>
      </c>
      <c r="H24" s="30">
        <v>20862274</v>
      </c>
      <c r="I24" s="30">
        <v>20862274</v>
      </c>
      <c r="J24" s="30">
        <v>20862274</v>
      </c>
      <c r="K24" s="30">
        <v>20862274</v>
      </c>
      <c r="L24" s="30">
        <v>20862274</v>
      </c>
      <c r="M24" s="30">
        <v>20862274</v>
      </c>
      <c r="N24" s="30">
        <f t="shared" si="4"/>
        <v>636431102</v>
      </c>
      <c r="O24" s="30">
        <f>SUM(C24:N24)</f>
        <v>848515148</v>
      </c>
    </row>
    <row r="25" spans="1:15" ht="18" customHeight="1" x14ac:dyDescent="0.2">
      <c r="A25" s="29" t="s">
        <v>131</v>
      </c>
      <c r="B25" s="30">
        <v>10215164</v>
      </c>
      <c r="C25" s="30">
        <v>2913597</v>
      </c>
      <c r="D25" s="30">
        <v>2913597</v>
      </c>
      <c r="E25" s="30">
        <v>453597</v>
      </c>
      <c r="F25" s="30">
        <v>453597</v>
      </c>
      <c r="G25" s="30">
        <v>453597</v>
      </c>
      <c r="H25" s="30">
        <v>453597</v>
      </c>
      <c r="I25" s="30">
        <v>453597</v>
      </c>
      <c r="J25" s="30">
        <v>453597</v>
      </c>
      <c r="K25" s="30">
        <v>453597</v>
      </c>
      <c r="L25" s="30">
        <v>453597</v>
      </c>
      <c r="M25" s="30">
        <v>453597</v>
      </c>
      <c r="N25" s="30">
        <f t="shared" si="4"/>
        <v>305597</v>
      </c>
      <c r="O25" s="30">
        <f>SUM(C25:N25)</f>
        <v>10215164</v>
      </c>
    </row>
    <row r="26" spans="1:15" ht="22.5" x14ac:dyDescent="0.2">
      <c r="A26" s="82" t="s">
        <v>154</v>
      </c>
      <c r="B26" s="30">
        <v>109682614</v>
      </c>
      <c r="C26" s="30">
        <v>7117660</v>
      </c>
      <c r="D26" s="30">
        <v>7117660</v>
      </c>
      <c r="E26" s="30">
        <v>7117660</v>
      </c>
      <c r="F26" s="30">
        <v>10710185</v>
      </c>
      <c r="G26" s="30">
        <v>10710185</v>
      </c>
      <c r="H26" s="30">
        <v>10710185</v>
      </c>
      <c r="I26" s="30">
        <v>10710185</v>
      </c>
      <c r="J26" s="30">
        <v>10710185</v>
      </c>
      <c r="K26" s="30">
        <v>10710185</v>
      </c>
      <c r="L26" s="30">
        <v>10710185</v>
      </c>
      <c r="M26" s="30">
        <v>10710185</v>
      </c>
      <c r="N26" s="30">
        <f t="shared" si="4"/>
        <v>2648154</v>
      </c>
      <c r="O26" s="30">
        <f t="shared" si="3"/>
        <v>109682614</v>
      </c>
    </row>
    <row r="27" spans="1:15" s="59" customFormat="1" x14ac:dyDescent="0.2">
      <c r="A27" s="57" t="s">
        <v>155</v>
      </c>
      <c r="B27" s="58">
        <v>4278285</v>
      </c>
      <c r="C27" s="30">
        <v>727200</v>
      </c>
      <c r="D27" s="30">
        <v>727200</v>
      </c>
      <c r="E27" s="30">
        <v>727200</v>
      </c>
      <c r="F27" s="30">
        <v>278215</v>
      </c>
      <c r="G27" s="30">
        <v>278215</v>
      </c>
      <c r="H27" s="30">
        <v>278215</v>
      </c>
      <c r="I27" s="30">
        <v>278215</v>
      </c>
      <c r="J27" s="30">
        <v>278215</v>
      </c>
      <c r="K27" s="30">
        <v>278215</v>
      </c>
      <c r="L27" s="30">
        <v>278215</v>
      </c>
      <c r="M27" s="30">
        <v>74590</v>
      </c>
      <c r="N27" s="30">
        <v>74590</v>
      </c>
      <c r="O27" s="58">
        <f>SUM(C27:N27)</f>
        <v>4278285</v>
      </c>
    </row>
    <row r="28" spans="1:15" x14ac:dyDescent="0.2">
      <c r="A28" s="29" t="s">
        <v>132</v>
      </c>
      <c r="B28" s="30">
        <v>1707675394</v>
      </c>
      <c r="C28" s="30"/>
      <c r="D28" s="30">
        <v>75000000</v>
      </c>
      <c r="E28" s="30">
        <v>125000000</v>
      </c>
      <c r="F28" s="30">
        <v>1525000000</v>
      </c>
      <c r="G28" s="30"/>
      <c r="H28" s="30">
        <v>10000000</v>
      </c>
      <c r="I28" s="30">
        <v>51500000</v>
      </c>
      <c r="J28" s="30">
        <v>75000000</v>
      </c>
      <c r="K28" s="30">
        <v>105000000</v>
      </c>
      <c r="L28" s="30">
        <v>104000000</v>
      </c>
      <c r="M28" s="30">
        <v>68686209</v>
      </c>
      <c r="N28" s="30">
        <v>76097174</v>
      </c>
      <c r="O28" s="30">
        <f>SUM(C28:N28)</f>
        <v>2215283383</v>
      </c>
    </row>
    <row r="29" spans="1:15" ht="36.75" customHeight="1" x14ac:dyDescent="0.2">
      <c r="A29" s="82" t="s">
        <v>133</v>
      </c>
      <c r="B29" s="30">
        <v>45391427</v>
      </c>
      <c r="C29" s="30"/>
      <c r="D29" s="30"/>
      <c r="E29" s="30">
        <v>2500000</v>
      </c>
      <c r="F29" s="30"/>
      <c r="G29" s="30"/>
      <c r="H29" s="30"/>
      <c r="I29" s="30">
        <v>2024000</v>
      </c>
      <c r="J29" s="30">
        <f>27027697-13426123</f>
        <v>13601574</v>
      </c>
      <c r="K29" s="30">
        <v>8700958</v>
      </c>
      <c r="L29" s="30"/>
      <c r="M29" s="30"/>
      <c r="N29" s="30">
        <f>B29-E29-I29-J29-K29</f>
        <v>18564895</v>
      </c>
      <c r="O29" s="30">
        <f t="shared" si="3"/>
        <v>45391427</v>
      </c>
    </row>
    <row r="30" spans="1:15" x14ac:dyDescent="0.2">
      <c r="A30" s="29" t="s">
        <v>134</v>
      </c>
      <c r="B30" s="58">
        <v>1207165</v>
      </c>
      <c r="C30" s="30"/>
      <c r="D30" s="30"/>
      <c r="E30" s="30"/>
      <c r="F30" s="30"/>
      <c r="G30" s="30"/>
      <c r="H30" s="30">
        <v>54000</v>
      </c>
      <c r="I30" s="30"/>
      <c r="J30" s="30"/>
      <c r="K30" s="30"/>
      <c r="L30" s="30"/>
      <c r="M30" s="30"/>
      <c r="N30" s="30">
        <v>1153165</v>
      </c>
      <c r="O30" s="30">
        <f t="shared" si="3"/>
        <v>1207165</v>
      </c>
    </row>
    <row r="31" spans="1:15" x14ac:dyDescent="0.2">
      <c r="A31" s="29" t="s">
        <v>203</v>
      </c>
      <c r="B31" s="58">
        <v>224097615</v>
      </c>
      <c r="C31" s="30">
        <v>12953900</v>
      </c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>
        <f t="shared" si="4"/>
        <v>211143715</v>
      </c>
      <c r="O31" s="30">
        <f t="shared" si="3"/>
        <v>224097615</v>
      </c>
    </row>
    <row r="32" spans="1:15" x14ac:dyDescent="0.2">
      <c r="A32" s="29" t="s">
        <v>204</v>
      </c>
      <c r="B32" s="58">
        <v>10449365</v>
      </c>
      <c r="C32" s="30"/>
      <c r="D32" s="30"/>
      <c r="E32" s="30">
        <v>5224682</v>
      </c>
      <c r="F32" s="30"/>
      <c r="G32" s="30"/>
      <c r="H32" s="30"/>
      <c r="I32" s="30"/>
      <c r="J32" s="30"/>
      <c r="K32" s="30">
        <v>5224683</v>
      </c>
      <c r="L32" s="30"/>
      <c r="M32" s="30"/>
      <c r="N32" s="30"/>
      <c r="O32" s="30">
        <f t="shared" si="3"/>
        <v>10449365</v>
      </c>
    </row>
    <row r="33" spans="1:15" x14ac:dyDescent="0.2">
      <c r="A33" s="34" t="s">
        <v>50</v>
      </c>
      <c r="B33" s="35">
        <f>SUM(B22:B32)</f>
        <v>3573294978</v>
      </c>
      <c r="C33" s="35">
        <f t="shared" ref="C33:N33" si="5">SUM(C22:C32)</f>
        <v>58397974</v>
      </c>
      <c r="D33" s="35">
        <f t="shared" si="5"/>
        <v>120444074</v>
      </c>
      <c r="E33" s="35">
        <f t="shared" si="5"/>
        <v>203106009</v>
      </c>
      <c r="F33" s="35">
        <f t="shared" si="5"/>
        <v>1598524867</v>
      </c>
      <c r="G33" s="35">
        <f t="shared" si="5"/>
        <v>77875109</v>
      </c>
      <c r="H33" s="35">
        <f t="shared" si="5"/>
        <v>87929109</v>
      </c>
      <c r="I33" s="35">
        <f t="shared" si="5"/>
        <v>131399109</v>
      </c>
      <c r="J33" s="35">
        <f t="shared" si="5"/>
        <v>166476683</v>
      </c>
      <c r="K33" s="35">
        <f t="shared" si="5"/>
        <v>196800750</v>
      </c>
      <c r="L33" s="35">
        <f t="shared" si="5"/>
        <v>181875109</v>
      </c>
      <c r="M33" s="35">
        <f t="shared" si="5"/>
        <v>146357693</v>
      </c>
      <c r="N33" s="35">
        <f t="shared" si="5"/>
        <v>1111716481</v>
      </c>
      <c r="O33" s="35">
        <f>SUM(O22:O32)</f>
        <v>4080902967</v>
      </c>
    </row>
  </sheetData>
  <mergeCells count="1">
    <mergeCell ref="A3:O3"/>
  </mergeCells>
  <pageMargins left="0.75" right="0.75" top="1" bottom="1" header="0.5" footer="0.5"/>
  <pageSetup paperSize="9" scale="61" orientation="landscape" r:id="rId1"/>
  <headerFooter alignWithMargins="0">
    <oddHeader>&amp;R6. sz. melléklet
.../2020.(......) Egyek Önk.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/>
  <dimension ref="A1:L35"/>
  <sheetViews>
    <sheetView topLeftCell="A10" zoomScale="130" zoomScaleNormal="130" workbookViewId="0">
      <selection activeCell="D17" sqref="D17"/>
    </sheetView>
  </sheetViews>
  <sheetFormatPr defaultRowHeight="12.75" x14ac:dyDescent="0.2"/>
  <cols>
    <col min="1" max="1" width="33.28515625" style="3" customWidth="1"/>
    <col min="2" max="2" width="18.28515625" style="3" customWidth="1"/>
    <col min="3" max="3" width="18.7109375" style="3" customWidth="1"/>
    <col min="4" max="4" width="17" style="3" customWidth="1"/>
    <col min="5" max="5" width="33.7109375" style="3" customWidth="1"/>
    <col min="6" max="6" width="16.85546875" style="3" customWidth="1"/>
    <col min="7" max="7" width="16.5703125" style="103" customWidth="1"/>
    <col min="8" max="8" width="19.7109375" style="3" customWidth="1"/>
    <col min="9" max="9" width="15" bestFit="1" customWidth="1"/>
    <col min="11" max="11" width="17.42578125" bestFit="1" customWidth="1"/>
    <col min="12" max="12" width="12.5703125" bestFit="1" customWidth="1"/>
  </cols>
  <sheetData>
    <row r="1" spans="1:12" x14ac:dyDescent="0.2">
      <c r="G1" s="102"/>
    </row>
    <row r="2" spans="1:12" x14ac:dyDescent="0.2">
      <c r="A2" s="646" t="s">
        <v>344</v>
      </c>
      <c r="B2" s="646"/>
      <c r="C2" s="646"/>
      <c r="D2" s="646"/>
      <c r="E2" s="646"/>
      <c r="F2" s="646"/>
      <c r="G2" s="646"/>
      <c r="H2" s="646"/>
    </row>
    <row r="3" spans="1:12" ht="35.25" customHeight="1" x14ac:dyDescent="0.2">
      <c r="A3" s="646"/>
      <c r="B3" s="646"/>
      <c r="C3" s="646"/>
      <c r="D3" s="646"/>
      <c r="E3" s="646"/>
      <c r="F3" s="646"/>
      <c r="G3" s="646"/>
      <c r="H3" s="646"/>
    </row>
    <row r="4" spans="1:12" x14ac:dyDescent="0.2">
      <c r="A4" s="5"/>
      <c r="B4" s="5"/>
      <c r="D4" s="5"/>
    </row>
    <row r="5" spans="1:12" ht="13.5" thickBot="1" x14ac:dyDescent="0.25">
      <c r="G5" s="647" t="s">
        <v>12</v>
      </c>
      <c r="H5" s="647"/>
    </row>
    <row r="6" spans="1:12" x14ac:dyDescent="0.2">
      <c r="A6" s="651" t="s">
        <v>281</v>
      </c>
      <c r="B6" s="648" t="s">
        <v>295</v>
      </c>
      <c r="C6" s="648" t="s">
        <v>294</v>
      </c>
      <c r="D6" s="648" t="s">
        <v>296</v>
      </c>
      <c r="E6" s="651" t="s">
        <v>1</v>
      </c>
      <c r="F6" s="648" t="s">
        <v>295</v>
      </c>
      <c r="G6" s="648" t="s">
        <v>294</v>
      </c>
      <c r="H6" s="648" t="s">
        <v>296</v>
      </c>
    </row>
    <row r="7" spans="1:12" x14ac:dyDescent="0.2">
      <c r="A7" s="652"/>
      <c r="B7" s="649"/>
      <c r="C7" s="649"/>
      <c r="D7" s="649"/>
      <c r="E7" s="652"/>
      <c r="F7" s="649"/>
      <c r="G7" s="649"/>
      <c r="H7" s="649"/>
    </row>
    <row r="8" spans="1:12" ht="13.5" thickBot="1" x14ac:dyDescent="0.25">
      <c r="A8" s="653"/>
      <c r="B8" s="650"/>
      <c r="C8" s="650"/>
      <c r="D8" s="650"/>
      <c r="E8" s="653"/>
      <c r="F8" s="650"/>
      <c r="G8" s="650"/>
      <c r="H8" s="650"/>
    </row>
    <row r="9" spans="1:12" ht="26.25" thickBot="1" x14ac:dyDescent="0.25">
      <c r="A9" s="552"/>
      <c r="B9" s="591"/>
      <c r="C9" s="591"/>
      <c r="D9" s="591"/>
      <c r="E9" s="185" t="s">
        <v>89</v>
      </c>
      <c r="F9" s="177">
        <v>721265789</v>
      </c>
      <c r="G9" s="189">
        <v>683337265</v>
      </c>
      <c r="H9" s="178">
        <v>718193279</v>
      </c>
    </row>
    <row r="10" spans="1:12" ht="25.5" x14ac:dyDescent="0.2">
      <c r="A10" s="272" t="s">
        <v>128</v>
      </c>
      <c r="B10" s="269">
        <v>488940215</v>
      </c>
      <c r="C10" s="177">
        <v>565566290</v>
      </c>
      <c r="D10" s="182">
        <v>544929649</v>
      </c>
      <c r="E10" s="340" t="s">
        <v>95</v>
      </c>
      <c r="F10" s="177"/>
      <c r="G10" s="189"/>
      <c r="H10" s="178">
        <v>580231999</v>
      </c>
      <c r="I10" s="455"/>
      <c r="K10" s="85"/>
    </row>
    <row r="11" spans="1:12" ht="25.5" customHeight="1" x14ac:dyDescent="0.2">
      <c r="A11" s="273" t="s">
        <v>153</v>
      </c>
      <c r="B11" s="270">
        <v>67695162</v>
      </c>
      <c r="C11" s="176">
        <v>78302039</v>
      </c>
      <c r="D11" s="183">
        <v>66853152</v>
      </c>
      <c r="E11" s="186" t="s">
        <v>158</v>
      </c>
      <c r="F11" s="176">
        <v>82384251</v>
      </c>
      <c r="G11" s="190">
        <v>57403450</v>
      </c>
      <c r="H11" s="179">
        <f>79608000-H23</f>
        <v>79608000</v>
      </c>
      <c r="I11" s="455"/>
      <c r="K11" s="85"/>
    </row>
    <row r="12" spans="1:12" ht="14.25" customHeight="1" x14ac:dyDescent="0.2">
      <c r="A12" s="274" t="s">
        <v>130</v>
      </c>
      <c r="B12" s="270">
        <v>198715724</v>
      </c>
      <c r="C12" s="176">
        <v>199489691</v>
      </c>
      <c r="D12" s="183">
        <v>848515148</v>
      </c>
      <c r="E12" s="187" t="s">
        <v>87</v>
      </c>
      <c r="F12" s="176">
        <v>83924262</v>
      </c>
      <c r="G12" s="190">
        <v>38088920</v>
      </c>
      <c r="H12" s="346">
        <v>106045998</v>
      </c>
      <c r="I12" s="454"/>
      <c r="J12" s="123"/>
      <c r="K12" s="85"/>
    </row>
    <row r="13" spans="1:12" x14ac:dyDescent="0.2">
      <c r="A13" s="274" t="s">
        <v>131</v>
      </c>
      <c r="B13" s="270">
        <v>17688371</v>
      </c>
      <c r="C13" s="176">
        <v>17769099</v>
      </c>
      <c r="D13" s="183">
        <v>10215165</v>
      </c>
      <c r="E13" s="181" t="s">
        <v>106</v>
      </c>
      <c r="F13" s="176">
        <v>4274438</v>
      </c>
      <c r="G13" s="190">
        <v>14032101</v>
      </c>
      <c r="H13" s="179">
        <v>16493197</v>
      </c>
    </row>
    <row r="14" spans="1:12" x14ac:dyDescent="0.2">
      <c r="A14" s="274" t="s">
        <v>156</v>
      </c>
      <c r="B14" s="270">
        <v>89218279</v>
      </c>
      <c r="C14" s="176">
        <v>105713153</v>
      </c>
      <c r="D14" s="183">
        <v>111699902</v>
      </c>
      <c r="E14" s="186" t="s">
        <v>159</v>
      </c>
      <c r="F14" s="176">
        <v>138686709</v>
      </c>
      <c r="G14" s="420">
        <v>129699401</v>
      </c>
      <c r="H14" s="179">
        <f>SUM(H15)</f>
        <v>81415313</v>
      </c>
      <c r="I14" s="456"/>
      <c r="J14" s="2"/>
    </row>
    <row r="15" spans="1:12" ht="15.75" customHeight="1" x14ac:dyDescent="0.2">
      <c r="A15" s="274" t="s">
        <v>157</v>
      </c>
      <c r="B15" s="270"/>
      <c r="C15" s="176">
        <v>103133455</v>
      </c>
      <c r="D15" s="183">
        <v>2017288</v>
      </c>
      <c r="E15" s="187" t="s">
        <v>249</v>
      </c>
      <c r="F15" s="176">
        <v>120011185</v>
      </c>
      <c r="G15" s="420">
        <v>111013484</v>
      </c>
      <c r="H15" s="179">
        <v>81415313</v>
      </c>
    </row>
    <row r="16" spans="1:12" ht="15.75" customHeight="1" thickBot="1" x14ac:dyDescent="0.25">
      <c r="A16" s="275" t="s">
        <v>142</v>
      </c>
      <c r="B16" s="271">
        <v>18121533</v>
      </c>
      <c r="C16" s="180">
        <v>19460129</v>
      </c>
      <c r="D16" s="184">
        <v>62944621</v>
      </c>
      <c r="E16" s="188" t="s">
        <v>251</v>
      </c>
      <c r="F16" s="180">
        <v>18675524</v>
      </c>
      <c r="G16" s="191">
        <v>18685917</v>
      </c>
      <c r="H16" s="192">
        <v>63169851</v>
      </c>
      <c r="K16" s="85"/>
      <c r="L16" s="85"/>
    </row>
    <row r="17" spans="1:12" ht="13.5" thickBot="1" x14ac:dyDescent="0.25">
      <c r="A17" s="6" t="s">
        <v>17</v>
      </c>
      <c r="B17" s="342">
        <f>SUM(B10+B11+B12+B13+B14+B16)</f>
        <v>880379284</v>
      </c>
      <c r="C17" s="342">
        <f>SUM(C10+C11+C12+C13+C14+C16)</f>
        <v>986300401</v>
      </c>
      <c r="D17" s="342">
        <f>SUM(D10+D11+D12+D13+D14+D16)</f>
        <v>1645157637</v>
      </c>
      <c r="E17" s="343" t="s">
        <v>18</v>
      </c>
      <c r="F17" s="342">
        <f>F10+F11+F12+F13+F14</f>
        <v>309269660</v>
      </c>
      <c r="G17" s="342">
        <f>G10+G11+G12+G13+G14</f>
        <v>239223872</v>
      </c>
      <c r="H17" s="342">
        <f>H10+H11+H13+H14+H16+H12+H9</f>
        <v>1645157637</v>
      </c>
      <c r="K17" s="415"/>
    </row>
    <row r="18" spans="1:12" ht="12.75" customHeight="1" x14ac:dyDescent="0.35">
      <c r="A18" s="654" t="s">
        <v>345</v>
      </c>
      <c r="B18" s="655"/>
      <c r="C18" s="655"/>
      <c r="D18" s="656"/>
      <c r="E18" s="660">
        <f>H17-D17</f>
        <v>0</v>
      </c>
      <c r="F18" s="475"/>
      <c r="G18" s="475"/>
      <c r="H18" s="476"/>
      <c r="K18" s="85"/>
    </row>
    <row r="19" spans="1:12" ht="13.5" customHeight="1" thickBot="1" x14ac:dyDescent="0.4">
      <c r="A19" s="657"/>
      <c r="B19" s="658"/>
      <c r="C19" s="658"/>
      <c r="D19" s="659"/>
      <c r="E19" s="661"/>
      <c r="F19" s="477"/>
      <c r="G19" s="477"/>
      <c r="H19" s="478"/>
    </row>
    <row r="20" spans="1:12" ht="41.25" customHeight="1" thickBot="1" x14ac:dyDescent="0.25">
      <c r="A20" s="448" t="s">
        <v>19</v>
      </c>
      <c r="B20" s="446" t="s">
        <v>295</v>
      </c>
      <c r="C20" s="446" t="s">
        <v>294</v>
      </c>
      <c r="D20" s="447" t="s">
        <v>296</v>
      </c>
      <c r="E20" s="450" t="s">
        <v>20</v>
      </c>
      <c r="F20" s="449" t="s">
        <v>295</v>
      </c>
      <c r="G20" s="449" t="s">
        <v>294</v>
      </c>
      <c r="H20" s="449" t="s">
        <v>296</v>
      </c>
      <c r="K20" s="85"/>
      <c r="L20" s="85"/>
    </row>
    <row r="21" spans="1:12" ht="27" customHeight="1" x14ac:dyDescent="0.2">
      <c r="A21" s="331"/>
      <c r="B21" s="444"/>
      <c r="C21" s="444"/>
      <c r="D21" s="445"/>
      <c r="E21" s="341" t="s">
        <v>250</v>
      </c>
      <c r="F21" s="177">
        <v>71371295</v>
      </c>
      <c r="G21" s="453">
        <v>54305397</v>
      </c>
      <c r="H21" s="345"/>
      <c r="K21" s="85"/>
      <c r="L21" s="85"/>
    </row>
    <row r="22" spans="1:12" ht="25.5" x14ac:dyDescent="0.2">
      <c r="A22" s="331"/>
      <c r="B22" s="332"/>
      <c r="C22" s="332"/>
      <c r="D22" s="339"/>
      <c r="E22" s="340" t="s">
        <v>95</v>
      </c>
      <c r="F22" s="176">
        <v>102758460</v>
      </c>
      <c r="G22" s="190">
        <v>1005277376</v>
      </c>
      <c r="H22" s="179">
        <f>2095818309-580231999</f>
        <v>1515586310</v>
      </c>
      <c r="L22" s="85"/>
    </row>
    <row r="23" spans="1:12" x14ac:dyDescent="0.2">
      <c r="A23" s="331"/>
      <c r="B23" s="332"/>
      <c r="C23" s="332"/>
      <c r="D23" s="339"/>
      <c r="E23" s="186" t="s">
        <v>158</v>
      </c>
      <c r="F23" s="176"/>
      <c r="G23" s="190">
        <v>22113324</v>
      </c>
      <c r="H23" s="179"/>
      <c r="L23" s="85"/>
    </row>
    <row r="24" spans="1:12" x14ac:dyDescent="0.2">
      <c r="A24" s="331"/>
      <c r="B24" s="332"/>
      <c r="C24" s="332"/>
      <c r="D24" s="339"/>
      <c r="E24" s="187" t="s">
        <v>87</v>
      </c>
      <c r="F24" s="176"/>
      <c r="G24" s="190">
        <v>35212512</v>
      </c>
      <c r="H24" s="346"/>
    </row>
    <row r="25" spans="1:12" x14ac:dyDescent="0.2">
      <c r="A25" s="331" t="s">
        <v>262</v>
      </c>
      <c r="B25" s="176"/>
      <c r="C25" s="176">
        <v>2762116</v>
      </c>
      <c r="D25" s="183">
        <v>2260997</v>
      </c>
      <c r="E25" s="186" t="s">
        <v>109</v>
      </c>
      <c r="F25" s="176">
        <v>2574243</v>
      </c>
      <c r="G25" s="190">
        <v>3046456</v>
      </c>
      <c r="H25" s="179">
        <v>26688031</v>
      </c>
    </row>
    <row r="26" spans="1:12" x14ac:dyDescent="0.2">
      <c r="A26" s="181" t="s">
        <v>132</v>
      </c>
      <c r="B26" s="176">
        <v>134174247</v>
      </c>
      <c r="C26" s="176">
        <v>2369897059</v>
      </c>
      <c r="D26" s="183">
        <v>1707675394</v>
      </c>
      <c r="E26" s="186" t="s">
        <v>97</v>
      </c>
      <c r="F26" s="176">
        <v>0</v>
      </c>
      <c r="G26" s="190">
        <v>0</v>
      </c>
      <c r="H26" s="179"/>
    </row>
    <row r="27" spans="1:12" ht="25.5" x14ac:dyDescent="0.2">
      <c r="A27" s="181" t="s">
        <v>133</v>
      </c>
      <c r="B27" s="176">
        <v>31364261</v>
      </c>
      <c r="C27" s="176">
        <v>67431403</v>
      </c>
      <c r="D27" s="183">
        <v>45391427</v>
      </c>
      <c r="E27" s="187" t="s">
        <v>160</v>
      </c>
      <c r="F27" s="176">
        <v>10559018</v>
      </c>
      <c r="G27" s="451">
        <f>G28+G29</f>
        <v>51488071</v>
      </c>
      <c r="H27" s="451">
        <f>H28+H29</f>
        <v>224710007</v>
      </c>
    </row>
    <row r="28" spans="1:12" ht="15" customHeight="1" x14ac:dyDescent="0.2">
      <c r="A28" s="181" t="s">
        <v>134</v>
      </c>
      <c r="B28" s="176">
        <v>1824753</v>
      </c>
      <c r="C28" s="176">
        <v>1500000</v>
      </c>
      <c r="D28" s="183">
        <v>1207165</v>
      </c>
      <c r="E28" s="186" t="s">
        <v>270</v>
      </c>
      <c r="F28" s="176">
        <v>0</v>
      </c>
      <c r="G28" s="420">
        <v>0</v>
      </c>
      <c r="H28" s="179">
        <v>98439274</v>
      </c>
    </row>
    <row r="29" spans="1:12" ht="15" customHeight="1" thickBot="1" x14ac:dyDescent="0.25">
      <c r="A29" s="330" t="s">
        <v>142</v>
      </c>
      <c r="B29" s="176">
        <v>7554365</v>
      </c>
      <c r="C29" s="176">
        <v>7554365</v>
      </c>
      <c r="D29" s="183">
        <v>10449365</v>
      </c>
      <c r="E29" s="336" t="s">
        <v>248</v>
      </c>
      <c r="F29" s="180">
        <v>10559018</v>
      </c>
      <c r="G29" s="421">
        <v>51488071</v>
      </c>
      <c r="H29" s="337">
        <v>126270733</v>
      </c>
    </row>
    <row r="30" spans="1:12" ht="13.5" thickBot="1" x14ac:dyDescent="0.25">
      <c r="A30" s="338" t="s">
        <v>21</v>
      </c>
      <c r="B30" s="334">
        <f>SUM(B20:B29)</f>
        <v>174917626</v>
      </c>
      <c r="C30" s="334">
        <f>SUM(C20:C29)</f>
        <v>2449144943</v>
      </c>
      <c r="D30" s="335">
        <f>SUM(D20:D29)</f>
        <v>1766984348</v>
      </c>
      <c r="E30" s="333" t="s">
        <v>22</v>
      </c>
      <c r="F30" s="334">
        <f>SUM(F21:F27)</f>
        <v>187263016</v>
      </c>
      <c r="G30" s="334">
        <f>SUM(G21:G27)</f>
        <v>1171443136</v>
      </c>
      <c r="H30" s="335">
        <f>H21+H22+H23+H24+H25+H26+H27</f>
        <v>1766984348</v>
      </c>
    </row>
    <row r="31" spans="1:12" ht="27" customHeight="1" thickBot="1" x14ac:dyDescent="0.4">
      <c r="A31" s="662" t="s">
        <v>346</v>
      </c>
      <c r="B31" s="663"/>
      <c r="C31" s="663"/>
      <c r="D31" s="664"/>
      <c r="E31" s="484">
        <f>H30-D30</f>
        <v>0</v>
      </c>
      <c r="F31" s="479"/>
      <c r="G31" s="479"/>
      <c r="H31" s="480"/>
    </row>
    <row r="32" spans="1:12" ht="13.5" thickBot="1" x14ac:dyDescent="0.25">
      <c r="A32" s="481" t="s">
        <v>23</v>
      </c>
      <c r="B32" s="482">
        <f>B17+B30</f>
        <v>1055296910</v>
      </c>
      <c r="C32" s="482">
        <f>C17+C30</f>
        <v>3435445344</v>
      </c>
      <c r="D32" s="482">
        <f>D17+D30</f>
        <v>3412141985</v>
      </c>
      <c r="E32" s="483" t="s">
        <v>23</v>
      </c>
      <c r="F32" s="175">
        <f>F17+F30</f>
        <v>496532676</v>
      </c>
      <c r="G32" s="175">
        <f>G17+G30</f>
        <v>1410667008</v>
      </c>
      <c r="H32" s="175">
        <f>H17+H30</f>
        <v>3412141985</v>
      </c>
    </row>
    <row r="33" spans="3:8" x14ac:dyDescent="0.2">
      <c r="G33" s="452"/>
      <c r="H33" s="83"/>
    </row>
    <row r="34" spans="3:8" x14ac:dyDescent="0.2">
      <c r="C34" s="4"/>
      <c r="D34" s="4"/>
      <c r="F34" s="83"/>
      <c r="G34" s="83"/>
      <c r="H34" s="4"/>
    </row>
    <row r="35" spans="3:8" x14ac:dyDescent="0.2">
      <c r="D35" s="538"/>
    </row>
  </sheetData>
  <mergeCells count="13">
    <mergeCell ref="A18:D19"/>
    <mergeCell ref="E18:E19"/>
    <mergeCell ref="A31:D31"/>
    <mergeCell ref="G6:G8"/>
    <mergeCell ref="H6:H8"/>
    <mergeCell ref="A2:H3"/>
    <mergeCell ref="G5:H5"/>
    <mergeCell ref="B6:B8"/>
    <mergeCell ref="A6:A8"/>
    <mergeCell ref="E6:E8"/>
    <mergeCell ref="C6:C8"/>
    <mergeCell ref="D6:D8"/>
    <mergeCell ref="F6:F8"/>
  </mergeCells>
  <phoneticPr fontId="3" type="noConversion"/>
  <pageMargins left="0.78740157480314965" right="0.19685039370078741" top="0.98425196850393704" bottom="0.98425196850393704" header="0.51181102362204722" footer="0.51181102362204722"/>
  <pageSetup paperSize="9" scale="69" orientation="landscape" r:id="rId1"/>
  <headerFooter alignWithMargins="0">
    <oddHeader>&amp;R7. sz. melléklet
.../2020.(......) Egyek Önk.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opLeftCell="A16" zoomScale="110" zoomScaleNormal="110" workbookViewId="0">
      <selection activeCell="J36" sqref="J36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602" t="s">
        <v>298</v>
      </c>
      <c r="B1" s="602"/>
      <c r="C1" s="602"/>
      <c r="D1" s="602"/>
      <c r="E1" s="602"/>
      <c r="F1" s="602"/>
      <c r="G1" s="602"/>
      <c r="H1" s="602"/>
      <c r="I1" s="602"/>
      <c r="J1" s="602"/>
    </row>
    <row r="2" spans="1:10" x14ac:dyDescent="0.2">
      <c r="A2" s="602"/>
      <c r="B2" s="602"/>
      <c r="C2" s="602"/>
      <c r="D2" s="602"/>
      <c r="E2" s="602"/>
      <c r="F2" s="602"/>
      <c r="G2" s="602"/>
      <c r="H2" s="602"/>
      <c r="I2" s="602"/>
      <c r="J2" s="602"/>
    </row>
    <row r="5" spans="1:10" ht="13.5" thickBot="1" x14ac:dyDescent="0.25"/>
    <row r="6" spans="1:10" ht="86.25" customHeight="1" thickBot="1" x14ac:dyDescent="0.25">
      <c r="A6" s="603" t="s">
        <v>110</v>
      </c>
      <c r="B6" s="423" t="s">
        <v>89</v>
      </c>
      <c r="C6" s="423" t="s">
        <v>95</v>
      </c>
      <c r="D6" s="423" t="s">
        <v>108</v>
      </c>
      <c r="E6" s="423" t="s">
        <v>87</v>
      </c>
      <c r="F6" s="423" t="s">
        <v>109</v>
      </c>
      <c r="G6" s="423" t="s">
        <v>106</v>
      </c>
      <c r="H6" s="423" t="s">
        <v>97</v>
      </c>
      <c r="I6" s="423" t="s">
        <v>104</v>
      </c>
      <c r="J6" s="424" t="s">
        <v>14</v>
      </c>
    </row>
    <row r="7" spans="1:10" ht="25.5" customHeight="1" thickBot="1" x14ac:dyDescent="0.25">
      <c r="A7" s="604"/>
      <c r="B7" s="129" t="s">
        <v>362</v>
      </c>
      <c r="C7" s="129" t="s">
        <v>362</v>
      </c>
      <c r="D7" s="129" t="s">
        <v>362</v>
      </c>
      <c r="E7" s="129" t="s">
        <v>362</v>
      </c>
      <c r="F7" s="129" t="s">
        <v>362</v>
      </c>
      <c r="G7" s="129" t="s">
        <v>362</v>
      </c>
      <c r="H7" s="129" t="s">
        <v>362</v>
      </c>
      <c r="I7" s="129" t="s">
        <v>362</v>
      </c>
      <c r="J7" s="129" t="s">
        <v>362</v>
      </c>
    </row>
    <row r="8" spans="1:10" s="259" customFormat="1" ht="27.75" customHeight="1" thickBot="1" x14ac:dyDescent="0.25">
      <c r="A8" s="297" t="s">
        <v>223</v>
      </c>
      <c r="B8" s="292"/>
      <c r="C8" s="292"/>
      <c r="D8" s="292"/>
      <c r="E8" s="293">
        <v>7840000</v>
      </c>
      <c r="F8" s="292">
        <v>8000</v>
      </c>
      <c r="G8" s="292">
        <v>10795199</v>
      </c>
      <c r="H8" s="294"/>
      <c r="I8" s="296">
        <v>20020624</v>
      </c>
      <c r="J8" s="266">
        <f>SUM(B8:I8)</f>
        <v>38663823</v>
      </c>
    </row>
    <row r="9" spans="1:10" ht="13.5" thickBot="1" x14ac:dyDescent="0.25">
      <c r="A9" s="262" t="s">
        <v>119</v>
      </c>
      <c r="B9" s="425"/>
      <c r="C9" s="307"/>
      <c r="D9" s="307"/>
      <c r="E9" s="425">
        <v>1635000</v>
      </c>
      <c r="F9" s="307"/>
      <c r="G9" s="425"/>
      <c r="H9" s="426"/>
      <c r="I9" s="427">
        <v>1805000</v>
      </c>
      <c r="J9" s="266">
        <f t="shared" ref="J9:J35" si="0">SUM(B9:I9)</f>
        <v>3440000</v>
      </c>
    </row>
    <row r="10" spans="1:10" ht="27.75" customHeight="1" thickBot="1" x14ac:dyDescent="0.25">
      <c r="A10" s="261" t="s">
        <v>112</v>
      </c>
      <c r="B10" s="104">
        <v>730000</v>
      </c>
      <c r="C10" s="104">
        <v>293250</v>
      </c>
      <c r="D10" s="104"/>
      <c r="E10" s="104">
        <v>48286674</v>
      </c>
      <c r="F10" s="104">
        <v>26680031</v>
      </c>
      <c r="G10" s="104"/>
      <c r="H10" s="264"/>
      <c r="I10" s="295">
        <v>44428562</v>
      </c>
      <c r="J10" s="266">
        <f t="shared" si="0"/>
        <v>120418517</v>
      </c>
    </row>
    <row r="11" spans="1:10" s="71" customFormat="1" ht="15.75" customHeight="1" thickBot="1" x14ac:dyDescent="0.25">
      <c r="A11" s="260" t="s">
        <v>114</v>
      </c>
      <c r="B11" s="104">
        <v>283375228</v>
      </c>
      <c r="C11" s="104">
        <v>16999999</v>
      </c>
      <c r="D11" s="104"/>
      <c r="E11" s="105"/>
      <c r="F11" s="104"/>
      <c r="G11" s="105"/>
      <c r="H11" s="265"/>
      <c r="I11" s="295">
        <v>73298457</v>
      </c>
      <c r="J11" s="266">
        <f t="shared" si="0"/>
        <v>373673684</v>
      </c>
    </row>
    <row r="12" spans="1:10" s="71" customFormat="1" ht="15.75" customHeight="1" thickBot="1" x14ac:dyDescent="0.25">
      <c r="A12" s="262" t="s">
        <v>352</v>
      </c>
      <c r="B12" s="413"/>
      <c r="C12" s="413"/>
      <c r="D12" s="413"/>
      <c r="E12" s="487"/>
      <c r="F12" s="413"/>
      <c r="G12" s="487">
        <v>2547998</v>
      </c>
      <c r="H12" s="488"/>
      <c r="I12" s="295"/>
      <c r="J12" s="266">
        <f t="shared" si="0"/>
        <v>2547998</v>
      </c>
    </row>
    <row r="13" spans="1:10" s="71" customFormat="1" ht="15.75" customHeight="1" thickBot="1" x14ac:dyDescent="0.25">
      <c r="A13" s="262" t="s">
        <v>353</v>
      </c>
      <c r="B13" s="413">
        <v>73208201</v>
      </c>
      <c r="C13" s="413"/>
      <c r="D13" s="413"/>
      <c r="E13" s="487"/>
      <c r="F13" s="413"/>
      <c r="G13" s="487"/>
      <c r="H13" s="488"/>
      <c r="I13" s="295"/>
      <c r="J13" s="266">
        <f t="shared" si="0"/>
        <v>73208201</v>
      </c>
    </row>
    <row r="14" spans="1:10" ht="13.5" thickBot="1" x14ac:dyDescent="0.25">
      <c r="A14" s="262" t="s">
        <v>118</v>
      </c>
      <c r="B14" s="428">
        <v>309015388</v>
      </c>
      <c r="C14" s="428">
        <v>952000</v>
      </c>
      <c r="D14" s="429"/>
      <c r="E14" s="428">
        <v>17620000</v>
      </c>
      <c r="F14" s="429"/>
      <c r="G14" s="429"/>
      <c r="H14" s="344"/>
      <c r="I14" s="430">
        <v>59646316</v>
      </c>
      <c r="J14" s="266">
        <f t="shared" si="0"/>
        <v>387233704</v>
      </c>
    </row>
    <row r="15" spans="1:10" ht="27.75" customHeight="1" thickBot="1" x14ac:dyDescent="0.25">
      <c r="A15" s="261" t="s">
        <v>222</v>
      </c>
      <c r="B15" s="104"/>
      <c r="C15" s="104"/>
      <c r="D15" s="104"/>
      <c r="E15" s="104">
        <v>12885000</v>
      </c>
      <c r="F15" s="104"/>
      <c r="G15" s="104"/>
      <c r="H15" s="264"/>
      <c r="I15" s="295">
        <v>500000</v>
      </c>
      <c r="J15" s="266">
        <f t="shared" si="0"/>
        <v>13385000</v>
      </c>
    </row>
    <row r="16" spans="1:10" ht="13.5" thickBot="1" x14ac:dyDescent="0.25">
      <c r="A16" s="260" t="s">
        <v>197</v>
      </c>
      <c r="B16" s="104"/>
      <c r="C16" s="104">
        <v>776789210</v>
      </c>
      <c r="D16" s="104"/>
      <c r="E16" s="104"/>
      <c r="F16" s="104"/>
      <c r="G16" s="104"/>
      <c r="H16" s="264"/>
      <c r="I16" s="295">
        <v>59608565</v>
      </c>
      <c r="J16" s="266">
        <f t="shared" si="0"/>
        <v>836397775</v>
      </c>
    </row>
    <row r="17" spans="1:10" ht="13.5" thickBot="1" x14ac:dyDescent="0.25">
      <c r="A17" s="260" t="s">
        <v>297</v>
      </c>
      <c r="B17" s="104"/>
      <c r="C17" s="104">
        <v>114993937</v>
      </c>
      <c r="D17" s="104"/>
      <c r="E17" s="104"/>
      <c r="F17" s="104"/>
      <c r="G17" s="104"/>
      <c r="H17" s="264"/>
      <c r="I17" s="295"/>
      <c r="J17" s="266">
        <f t="shared" si="0"/>
        <v>114993937</v>
      </c>
    </row>
    <row r="18" spans="1:10" ht="13.5" thickBot="1" x14ac:dyDescent="0.25">
      <c r="A18" s="260" t="s">
        <v>255</v>
      </c>
      <c r="B18" s="104"/>
      <c r="C18" s="104"/>
      <c r="D18" s="104"/>
      <c r="E18" s="104"/>
      <c r="F18" s="104"/>
      <c r="G18" s="104"/>
      <c r="H18" s="264"/>
      <c r="I18" s="295">
        <v>2195461</v>
      </c>
      <c r="J18" s="266">
        <f t="shared" si="0"/>
        <v>2195461</v>
      </c>
    </row>
    <row r="19" spans="1:10" ht="18" customHeight="1" thickBot="1" x14ac:dyDescent="0.25">
      <c r="A19" s="261" t="s">
        <v>230</v>
      </c>
      <c r="B19" s="104"/>
      <c r="C19" s="104">
        <v>1182324220</v>
      </c>
      <c r="D19" s="104"/>
      <c r="E19" s="104">
        <v>14489684</v>
      </c>
      <c r="F19" s="104"/>
      <c r="G19" s="104"/>
      <c r="H19" s="264"/>
      <c r="I19" s="295"/>
      <c r="J19" s="266">
        <f t="shared" si="0"/>
        <v>1196813904</v>
      </c>
    </row>
    <row r="20" spans="1:10" ht="18" customHeight="1" thickBot="1" x14ac:dyDescent="0.25">
      <c r="A20" s="261" t="s">
        <v>354</v>
      </c>
      <c r="B20" s="104">
        <v>2984490</v>
      </c>
      <c r="C20" s="104"/>
      <c r="D20" s="104"/>
      <c r="E20" s="104"/>
      <c r="F20" s="104"/>
      <c r="G20" s="104"/>
      <c r="H20" s="264"/>
      <c r="I20" s="295"/>
      <c r="J20" s="266">
        <f t="shared" si="0"/>
        <v>2984490</v>
      </c>
    </row>
    <row r="21" spans="1:10" ht="13.5" thickBot="1" x14ac:dyDescent="0.25">
      <c r="A21" s="260" t="s">
        <v>113</v>
      </c>
      <c r="B21" s="104">
        <v>2869390</v>
      </c>
      <c r="C21" s="104"/>
      <c r="D21" s="104"/>
      <c r="E21" s="104">
        <v>126769</v>
      </c>
      <c r="F21" s="104"/>
      <c r="G21" s="104"/>
      <c r="H21" s="264"/>
      <c r="I21" s="295"/>
      <c r="J21" s="266">
        <f t="shared" si="0"/>
        <v>2996159</v>
      </c>
    </row>
    <row r="22" spans="1:10" ht="13.5" thickBot="1" x14ac:dyDescent="0.25">
      <c r="A22" s="262" t="s">
        <v>147</v>
      </c>
      <c r="B22" s="413"/>
      <c r="C22" s="413"/>
      <c r="D22" s="413"/>
      <c r="E22" s="413">
        <v>1540000</v>
      </c>
      <c r="F22" s="413"/>
      <c r="G22" s="413"/>
      <c r="H22" s="414"/>
      <c r="I22" s="295">
        <v>201060</v>
      </c>
      <c r="J22" s="266">
        <f t="shared" si="0"/>
        <v>1741060</v>
      </c>
    </row>
    <row r="23" spans="1:10" ht="13.5" thickBot="1" x14ac:dyDescent="0.25">
      <c r="A23" s="262" t="s">
        <v>374</v>
      </c>
      <c r="B23" s="413">
        <v>14569700</v>
      </c>
      <c r="C23" s="413"/>
      <c r="D23" s="413"/>
      <c r="E23" s="413">
        <v>770000</v>
      </c>
      <c r="F23" s="413"/>
      <c r="G23" s="413"/>
      <c r="H23" s="414"/>
      <c r="I23" s="295"/>
      <c r="J23" s="266">
        <f t="shared" si="0"/>
        <v>15339700</v>
      </c>
    </row>
    <row r="24" spans="1:10" ht="13.5" thickBot="1" x14ac:dyDescent="0.25">
      <c r="A24" s="262" t="s">
        <v>277</v>
      </c>
      <c r="B24" s="413">
        <v>62400</v>
      </c>
      <c r="C24" s="413"/>
      <c r="D24" s="413"/>
      <c r="E24" s="413"/>
      <c r="F24" s="413"/>
      <c r="G24" s="413"/>
      <c r="H24" s="414"/>
      <c r="I24" s="295"/>
      <c r="J24" s="266">
        <f t="shared" si="0"/>
        <v>62400</v>
      </c>
    </row>
    <row r="25" spans="1:10" s="59" customFormat="1" ht="13.5" thickBot="1" x14ac:dyDescent="0.25">
      <c r="A25" s="457" t="s">
        <v>124</v>
      </c>
      <c r="B25" s="458"/>
      <c r="C25" s="458"/>
      <c r="D25" s="459"/>
      <c r="E25" s="458"/>
      <c r="F25" s="459"/>
      <c r="G25" s="459"/>
      <c r="H25" s="460"/>
      <c r="I25" s="461">
        <v>1800000</v>
      </c>
      <c r="J25" s="462">
        <f t="shared" si="0"/>
        <v>1800000</v>
      </c>
    </row>
    <row r="26" spans="1:10" s="59" customFormat="1" ht="33.75" customHeight="1" thickBot="1" x14ac:dyDescent="0.25">
      <c r="A26" s="489" t="s">
        <v>355</v>
      </c>
      <c r="B26" s="458">
        <v>481100</v>
      </c>
      <c r="C26" s="458"/>
      <c r="D26" s="459"/>
      <c r="E26" s="458"/>
      <c r="F26" s="459"/>
      <c r="G26" s="459"/>
      <c r="H26" s="460"/>
      <c r="I26" s="461"/>
      <c r="J26" s="462">
        <f t="shared" si="0"/>
        <v>481100</v>
      </c>
    </row>
    <row r="27" spans="1:10" ht="13.5" thickBot="1" x14ac:dyDescent="0.25">
      <c r="A27" s="262" t="s">
        <v>198</v>
      </c>
      <c r="B27" s="428"/>
      <c r="C27" s="428"/>
      <c r="D27" s="429"/>
      <c r="E27" s="428"/>
      <c r="F27" s="429"/>
      <c r="G27" s="429"/>
      <c r="H27" s="344"/>
      <c r="I27" s="430">
        <v>760000</v>
      </c>
      <c r="J27" s="266">
        <f t="shared" si="0"/>
        <v>760000</v>
      </c>
    </row>
    <row r="28" spans="1:10" ht="13.5" thickBot="1" x14ac:dyDescent="0.25">
      <c r="A28" s="262" t="s">
        <v>356</v>
      </c>
      <c r="B28" s="428">
        <v>650000</v>
      </c>
      <c r="C28" s="428"/>
      <c r="D28" s="429"/>
      <c r="E28" s="428"/>
      <c r="F28" s="429"/>
      <c r="G28" s="429"/>
      <c r="H28" s="344"/>
      <c r="I28" s="430"/>
      <c r="J28" s="266">
        <f t="shared" si="0"/>
        <v>650000</v>
      </c>
    </row>
    <row r="29" spans="1:10" ht="13.5" thickBot="1" x14ac:dyDescent="0.25">
      <c r="A29" s="262" t="s">
        <v>373</v>
      </c>
      <c r="B29" s="428">
        <v>1769451</v>
      </c>
      <c r="C29" s="428"/>
      <c r="D29" s="429"/>
      <c r="E29" s="428"/>
      <c r="F29" s="429"/>
      <c r="G29" s="429"/>
      <c r="H29" s="344"/>
      <c r="I29" s="430"/>
      <c r="J29" s="266">
        <f t="shared" si="0"/>
        <v>1769451</v>
      </c>
    </row>
    <row r="30" spans="1:10" ht="13.5" thickBot="1" x14ac:dyDescent="0.25">
      <c r="A30" s="262" t="s">
        <v>117</v>
      </c>
      <c r="B30" s="428">
        <v>457419</v>
      </c>
      <c r="C30" s="428">
        <v>682319</v>
      </c>
      <c r="D30" s="429"/>
      <c r="E30" s="428">
        <v>2540</v>
      </c>
      <c r="F30" s="429"/>
      <c r="G30" s="429"/>
      <c r="H30" s="344"/>
      <c r="I30" s="430"/>
      <c r="J30" s="266">
        <f t="shared" si="0"/>
        <v>1142278</v>
      </c>
    </row>
    <row r="31" spans="1:10" ht="13.5" thickBot="1" x14ac:dyDescent="0.25">
      <c r="A31" s="262" t="s">
        <v>357</v>
      </c>
      <c r="B31" s="428"/>
      <c r="C31" s="428"/>
      <c r="D31" s="429"/>
      <c r="E31" s="428"/>
      <c r="F31" s="429"/>
      <c r="G31" s="428">
        <v>3150000</v>
      </c>
      <c r="H31" s="344"/>
      <c r="I31" s="430">
        <v>4368000</v>
      </c>
      <c r="J31" s="266">
        <f>SUM(B31:I31)</f>
        <v>7518000</v>
      </c>
    </row>
    <row r="32" spans="1:10" ht="26.25" thickBot="1" x14ac:dyDescent="0.25">
      <c r="A32" s="490" t="s">
        <v>375</v>
      </c>
      <c r="B32" s="428">
        <v>20417494</v>
      </c>
      <c r="C32" s="428">
        <v>2783374</v>
      </c>
      <c r="D32" s="429"/>
      <c r="E32" s="428"/>
      <c r="F32" s="429"/>
      <c r="G32" s="428"/>
      <c r="H32" s="344"/>
      <c r="I32" s="431"/>
      <c r="J32" s="266">
        <f>SUM(B32:I32)</f>
        <v>23200868</v>
      </c>
    </row>
    <row r="33" spans="1:10" ht="34.5" customHeight="1" thickBot="1" x14ac:dyDescent="0.25">
      <c r="A33" s="490" t="s">
        <v>358</v>
      </c>
      <c r="B33" s="428">
        <v>608000</v>
      </c>
      <c r="C33" s="428"/>
      <c r="D33" s="429"/>
      <c r="E33" s="428"/>
      <c r="F33" s="429"/>
      <c r="G33" s="428"/>
      <c r="H33" s="344"/>
      <c r="I33" s="431"/>
      <c r="J33" s="266">
        <f>SUM(B33:I33)</f>
        <v>608000</v>
      </c>
    </row>
    <row r="34" spans="1:10" ht="30" customHeight="1" thickBot="1" x14ac:dyDescent="0.25">
      <c r="A34" s="261" t="s">
        <v>115</v>
      </c>
      <c r="B34" s="104"/>
      <c r="C34" s="104"/>
      <c r="D34" s="104">
        <v>79608000</v>
      </c>
      <c r="E34" s="104"/>
      <c r="F34" s="104"/>
      <c r="G34" s="104"/>
      <c r="H34" s="264"/>
      <c r="I34" s="295"/>
      <c r="J34" s="266">
        <f t="shared" si="0"/>
        <v>79608000</v>
      </c>
    </row>
    <row r="35" spans="1:10" ht="13.5" thickBot="1" x14ac:dyDescent="0.25">
      <c r="A35" s="260" t="s">
        <v>116</v>
      </c>
      <c r="B35" s="432"/>
      <c r="C35" s="432"/>
      <c r="D35" s="300"/>
      <c r="E35" s="432"/>
      <c r="F35" s="300"/>
      <c r="G35" s="432"/>
      <c r="H35" s="305"/>
      <c r="I35" s="431">
        <v>98439274</v>
      </c>
      <c r="J35" s="266">
        <f t="shared" si="0"/>
        <v>98439274</v>
      </c>
    </row>
    <row r="36" spans="1:10" s="132" customFormat="1" ht="13.5" thickBot="1" x14ac:dyDescent="0.25">
      <c r="A36" s="263" t="s">
        <v>14</v>
      </c>
      <c r="B36" s="433">
        <f>SUM(B8:B35)</f>
        <v>711198261</v>
      </c>
      <c r="C36" s="433">
        <f t="shared" ref="C36:I36" si="1">SUM(C8:C35)</f>
        <v>2095818309</v>
      </c>
      <c r="D36" s="433">
        <f t="shared" si="1"/>
        <v>79608000</v>
      </c>
      <c r="E36" s="433">
        <f t="shared" si="1"/>
        <v>105195667</v>
      </c>
      <c r="F36" s="433">
        <f t="shared" si="1"/>
        <v>26688031</v>
      </c>
      <c r="G36" s="433">
        <f t="shared" si="1"/>
        <v>16493197</v>
      </c>
      <c r="H36" s="433">
        <f t="shared" si="1"/>
        <v>0</v>
      </c>
      <c r="I36" s="433">
        <f t="shared" si="1"/>
        <v>367071319</v>
      </c>
      <c r="J36" s="433">
        <f>SUM(J8:J35)</f>
        <v>3402072784</v>
      </c>
    </row>
  </sheetData>
  <mergeCells count="2">
    <mergeCell ref="A1:J2"/>
    <mergeCell ref="A6:A7"/>
  </mergeCells>
  <phoneticPr fontId="33" type="noConversion"/>
  <pageMargins left="0.75" right="0.75" top="1" bottom="1" header="0.5" footer="0.5"/>
  <pageSetup paperSize="9" scale="62" orientation="landscape" r:id="rId1"/>
  <headerFooter alignWithMargins="0">
    <oddHeader>&amp;R1.1.sz. melléklete
...../2020.(......) Egyek Önk.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/>
  <dimension ref="A1:S23"/>
  <sheetViews>
    <sheetView zoomScaleNormal="100" workbookViewId="0">
      <selection activeCell="H23" sqref="H23"/>
    </sheetView>
  </sheetViews>
  <sheetFormatPr defaultRowHeight="12.75" x14ac:dyDescent="0.2"/>
  <cols>
    <col min="8" max="8" width="20" customWidth="1"/>
  </cols>
  <sheetData>
    <row r="1" spans="1:19" ht="20.25" x14ac:dyDescent="0.3">
      <c r="A1" s="667" t="s">
        <v>68</v>
      </c>
      <c r="B1" s="667"/>
      <c r="C1" s="667"/>
      <c r="D1" s="667"/>
      <c r="E1" s="667"/>
      <c r="F1" s="667"/>
      <c r="G1" s="667"/>
      <c r="H1" s="667"/>
      <c r="I1" s="667"/>
      <c r="L1" s="63"/>
      <c r="M1" s="2"/>
      <c r="N1" s="2"/>
      <c r="O1" s="2"/>
      <c r="P1" s="2"/>
      <c r="Q1" s="2"/>
      <c r="R1" s="2"/>
      <c r="S1" s="63"/>
    </row>
    <row r="2" spans="1:19" ht="15.75" x14ac:dyDescent="0.25">
      <c r="A2" s="61"/>
      <c r="B2" s="61"/>
      <c r="C2" s="61"/>
      <c r="D2" s="61"/>
      <c r="E2" s="61"/>
      <c r="F2" s="61"/>
      <c r="G2" s="61"/>
      <c r="H2" s="61"/>
      <c r="I2" s="61"/>
      <c r="L2" s="63"/>
      <c r="M2" s="2"/>
      <c r="N2" s="2"/>
      <c r="O2" s="665"/>
      <c r="P2" s="665"/>
      <c r="Q2" s="665"/>
      <c r="R2" s="665"/>
      <c r="S2" s="64"/>
    </row>
    <row r="3" spans="1:19" ht="15.75" x14ac:dyDescent="0.25">
      <c r="E3" s="634"/>
      <c r="F3" s="634"/>
      <c r="L3" s="145"/>
      <c r="M3" s="143"/>
      <c r="N3" s="143"/>
      <c r="O3" s="666"/>
      <c r="P3" s="666"/>
      <c r="Q3" s="666"/>
      <c r="R3" s="666"/>
      <c r="S3" s="142"/>
    </row>
    <row r="4" spans="1:19" ht="15.75" x14ac:dyDescent="0.25">
      <c r="A4" s="634" t="s">
        <v>340</v>
      </c>
      <c r="B4" s="634"/>
      <c r="C4" s="634"/>
      <c r="D4" s="634"/>
      <c r="E4" s="634"/>
      <c r="F4" s="634"/>
      <c r="G4" s="634"/>
      <c r="H4" s="634"/>
      <c r="I4" s="634"/>
    </row>
    <row r="5" spans="1:19" ht="15.75" x14ac:dyDescent="0.25">
      <c r="A5" s="634" t="s">
        <v>69</v>
      </c>
      <c r="B5" s="634"/>
      <c r="C5" s="634"/>
      <c r="D5" s="634"/>
      <c r="E5" s="634"/>
      <c r="F5" s="634"/>
      <c r="G5" s="634"/>
      <c r="H5" s="634"/>
      <c r="I5" s="634"/>
    </row>
    <row r="11" spans="1:19" x14ac:dyDescent="0.2">
      <c r="H11" s="158" t="s">
        <v>253</v>
      </c>
    </row>
    <row r="12" spans="1:19" x14ac:dyDescent="0.2">
      <c r="A12" s="62"/>
      <c r="B12" s="62"/>
      <c r="C12" s="64"/>
      <c r="D12" s="108"/>
      <c r="E12" s="108"/>
      <c r="F12" s="108"/>
      <c r="G12" s="108"/>
      <c r="H12" s="62"/>
      <c r="I12" s="2"/>
    </row>
    <row r="13" spans="1:19" x14ac:dyDescent="0.2">
      <c r="A13" s="2"/>
      <c r="B13" s="2"/>
      <c r="C13" s="2"/>
      <c r="D13" s="2"/>
      <c r="E13" s="2"/>
      <c r="F13" s="2"/>
      <c r="G13" s="2"/>
      <c r="H13" s="2"/>
      <c r="I13" s="2"/>
    </row>
    <row r="14" spans="1:19" ht="15.75" x14ac:dyDescent="0.25">
      <c r="A14" s="63" t="s">
        <v>257</v>
      </c>
      <c r="B14" s="2"/>
      <c r="C14" s="2"/>
      <c r="D14" s="2"/>
      <c r="E14" s="2"/>
      <c r="F14" s="2"/>
      <c r="G14" s="2"/>
      <c r="H14" s="63">
        <f>H16</f>
        <v>2017288</v>
      </c>
      <c r="I14" s="2"/>
    </row>
    <row r="15" spans="1:19" ht="19.5" customHeight="1" x14ac:dyDescent="0.25">
      <c r="A15" s="63"/>
      <c r="B15" s="2"/>
      <c r="C15" s="2"/>
      <c r="D15" s="665"/>
      <c r="E15" s="665"/>
      <c r="F15" s="665"/>
      <c r="G15" s="665"/>
      <c r="H15" s="64"/>
      <c r="I15" s="2"/>
    </row>
    <row r="16" spans="1:19" s="144" customFormat="1" ht="27" customHeight="1" x14ac:dyDescent="0.2">
      <c r="A16" s="145"/>
      <c r="B16" s="143"/>
      <c r="C16" s="143"/>
      <c r="D16" s="666" t="s">
        <v>273</v>
      </c>
      <c r="E16" s="666"/>
      <c r="F16" s="666"/>
      <c r="G16" s="666"/>
      <c r="H16" s="142">
        <v>2017288</v>
      </c>
      <c r="I16" s="143"/>
      <c r="R16"/>
    </row>
    <row r="17" spans="1:18" s="144" customFormat="1" ht="27" customHeight="1" x14ac:dyDescent="0.2">
      <c r="A17" s="145"/>
      <c r="B17" s="143"/>
      <c r="C17" s="143"/>
      <c r="D17" s="406"/>
      <c r="E17" s="406"/>
      <c r="F17" s="406"/>
      <c r="G17" s="406"/>
      <c r="H17" s="142"/>
      <c r="I17" s="143"/>
    </row>
    <row r="18" spans="1:18" s="144" customFormat="1" ht="27" customHeight="1" x14ac:dyDescent="0.25">
      <c r="A18" s="63" t="s">
        <v>256</v>
      </c>
      <c r="B18" s="2"/>
      <c r="C18" s="2"/>
      <c r="D18" s="2"/>
      <c r="E18" s="2"/>
      <c r="F18" s="2"/>
      <c r="G18" s="2"/>
      <c r="H18" s="63">
        <f>SUM(H20:H22)</f>
        <v>2260997</v>
      </c>
      <c r="I18" s="143"/>
    </row>
    <row r="19" spans="1:18" ht="15.75" customHeight="1" x14ac:dyDescent="0.25">
      <c r="A19" s="63"/>
      <c r="B19" s="2"/>
      <c r="C19" s="2"/>
      <c r="D19" s="665"/>
      <c r="E19" s="665"/>
      <c r="F19" s="665"/>
      <c r="G19" s="665"/>
      <c r="H19" s="64"/>
      <c r="I19" s="2"/>
      <c r="R19" s="144"/>
    </row>
    <row r="20" spans="1:18" ht="30" customHeight="1" x14ac:dyDescent="0.2">
      <c r="A20" s="145"/>
      <c r="B20" s="143"/>
      <c r="C20" s="143"/>
      <c r="D20" s="666" t="s">
        <v>338</v>
      </c>
      <c r="E20" s="666"/>
      <c r="F20" s="666"/>
      <c r="G20" s="666"/>
      <c r="H20" s="142">
        <v>550599</v>
      </c>
      <c r="I20" s="2"/>
    </row>
    <row r="21" spans="1:18" ht="32.25" customHeight="1" x14ac:dyDescent="0.2">
      <c r="A21" s="145"/>
      <c r="B21" s="143"/>
      <c r="C21" s="143"/>
      <c r="D21" s="666" t="s">
        <v>337</v>
      </c>
      <c r="E21" s="666"/>
      <c r="F21" s="666"/>
      <c r="G21" s="666"/>
      <c r="H21" s="142">
        <v>1693514</v>
      </c>
      <c r="I21" s="2"/>
    </row>
    <row r="22" spans="1:18" ht="15.75" customHeight="1" x14ac:dyDescent="0.2">
      <c r="A22" s="145"/>
      <c r="B22" s="143"/>
      <c r="C22" s="143"/>
      <c r="D22" s="666" t="s">
        <v>339</v>
      </c>
      <c r="E22" s="666"/>
      <c r="F22" s="666"/>
      <c r="G22" s="666"/>
      <c r="H22" s="142">
        <v>16884</v>
      </c>
      <c r="I22" s="2"/>
    </row>
    <row r="23" spans="1:18" ht="39.75" customHeight="1" x14ac:dyDescent="0.3">
      <c r="A23" s="65" t="s">
        <v>70</v>
      </c>
      <c r="B23" s="65"/>
      <c r="C23" s="65"/>
      <c r="D23" s="65"/>
      <c r="E23" s="65"/>
      <c r="F23" s="65"/>
      <c r="G23" s="65"/>
      <c r="H23" s="65">
        <f>H14+H18</f>
        <v>4278285</v>
      </c>
      <c r="I23" s="2"/>
    </row>
  </sheetData>
  <mergeCells count="12">
    <mergeCell ref="D21:G21"/>
    <mergeCell ref="D22:G22"/>
    <mergeCell ref="D15:G15"/>
    <mergeCell ref="D16:G16"/>
    <mergeCell ref="E3:F3"/>
    <mergeCell ref="D19:G19"/>
    <mergeCell ref="D20:G20"/>
    <mergeCell ref="O2:R2"/>
    <mergeCell ref="O3:R3"/>
    <mergeCell ref="A1:I1"/>
    <mergeCell ref="A4:I4"/>
    <mergeCell ref="A5:I5"/>
  </mergeCells>
  <phoneticPr fontId="33" type="noConversion"/>
  <pageMargins left="0.75" right="0.75" top="1" bottom="1" header="0.5" footer="0.5"/>
  <pageSetup paperSize="9" scale="98" orientation="portrait" r:id="rId1"/>
  <headerFooter alignWithMargins="0">
    <oddHeader>&amp;R8. sz. melléklet
..../2020.(.....) Egek Önk.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opLeftCell="A10" zoomScale="90" zoomScaleNormal="90" workbookViewId="0">
      <selection activeCell="A29" sqref="A29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602" t="s">
        <v>299</v>
      </c>
      <c r="B1" s="602"/>
      <c r="C1" s="602"/>
      <c r="D1" s="602"/>
      <c r="E1" s="602"/>
      <c r="F1" s="602"/>
      <c r="G1" s="602"/>
      <c r="H1" s="602"/>
      <c r="I1" s="602"/>
      <c r="J1" s="602"/>
    </row>
    <row r="2" spans="1:10" x14ac:dyDescent="0.2">
      <c r="A2" s="602"/>
      <c r="B2" s="602"/>
      <c r="C2" s="602"/>
      <c r="D2" s="602"/>
      <c r="E2" s="602"/>
      <c r="F2" s="602"/>
      <c r="G2" s="602"/>
      <c r="H2" s="602"/>
      <c r="I2" s="602"/>
      <c r="J2" s="602"/>
    </row>
    <row r="4" spans="1:10" ht="13.5" thickBot="1" x14ac:dyDescent="0.25"/>
    <row r="5" spans="1:10" ht="86.25" customHeight="1" thickBot="1" x14ac:dyDescent="0.25">
      <c r="A5" s="603" t="s">
        <v>110</v>
      </c>
      <c r="B5" s="423" t="s">
        <v>89</v>
      </c>
      <c r="C5" s="423" t="s">
        <v>95</v>
      </c>
      <c r="D5" s="423" t="s">
        <v>108</v>
      </c>
      <c r="E5" s="423" t="s">
        <v>87</v>
      </c>
      <c r="F5" s="423" t="s">
        <v>109</v>
      </c>
      <c r="G5" s="423" t="s">
        <v>106</v>
      </c>
      <c r="H5" s="423" t="s">
        <v>97</v>
      </c>
      <c r="I5" s="423" t="s">
        <v>104</v>
      </c>
      <c r="J5" s="424" t="s">
        <v>14</v>
      </c>
    </row>
    <row r="6" spans="1:10" ht="25.5" customHeight="1" thickBot="1" x14ac:dyDescent="0.25">
      <c r="A6" s="604"/>
      <c r="B6" s="129" t="s">
        <v>362</v>
      </c>
      <c r="C6" s="129" t="s">
        <v>362</v>
      </c>
      <c r="D6" s="129" t="s">
        <v>362</v>
      </c>
      <c r="E6" s="129" t="s">
        <v>362</v>
      </c>
      <c r="F6" s="129" t="s">
        <v>362</v>
      </c>
      <c r="G6" s="129" t="s">
        <v>362</v>
      </c>
      <c r="H6" s="129" t="s">
        <v>362</v>
      </c>
      <c r="I6" s="129" t="s">
        <v>362</v>
      </c>
      <c r="J6" s="129" t="s">
        <v>362</v>
      </c>
    </row>
    <row r="7" spans="1:10" s="259" customFormat="1" ht="27.75" customHeight="1" thickBot="1" x14ac:dyDescent="0.25">
      <c r="A7" s="297" t="s">
        <v>223</v>
      </c>
      <c r="B7" s="292"/>
      <c r="C7" s="292"/>
      <c r="D7" s="292"/>
      <c r="E7" s="293">
        <v>7840000</v>
      </c>
      <c r="F7" s="292">
        <v>8000</v>
      </c>
      <c r="G7" s="292">
        <v>10795199</v>
      </c>
      <c r="H7" s="294"/>
      <c r="I7" s="296">
        <v>20020624</v>
      </c>
      <c r="J7" s="266">
        <f>SUM(B7:I7)</f>
        <v>38663823</v>
      </c>
    </row>
    <row r="8" spans="1:10" ht="13.5" thickBot="1" x14ac:dyDescent="0.25">
      <c r="A8" s="262" t="s">
        <v>119</v>
      </c>
      <c r="B8" s="425"/>
      <c r="C8" s="307"/>
      <c r="D8" s="307"/>
      <c r="E8" s="425">
        <v>1635000</v>
      </c>
      <c r="F8" s="307"/>
      <c r="G8" s="425"/>
      <c r="H8" s="426"/>
      <c r="I8" s="427">
        <v>1805000</v>
      </c>
      <c r="J8" s="266">
        <f t="shared" ref="J8:J34" si="0">SUM(B8:I8)</f>
        <v>3440000</v>
      </c>
    </row>
    <row r="9" spans="1:10" ht="27.75" customHeight="1" thickBot="1" x14ac:dyDescent="0.25">
      <c r="A9" s="261" t="s">
        <v>112</v>
      </c>
      <c r="B9" s="104">
        <v>730000</v>
      </c>
      <c r="C9" s="104">
        <v>293250</v>
      </c>
      <c r="D9" s="104"/>
      <c r="E9" s="104">
        <v>48286674</v>
      </c>
      <c r="F9" s="104">
        <v>26680031</v>
      </c>
      <c r="G9" s="104"/>
      <c r="H9" s="264"/>
      <c r="I9" s="295">
        <v>44428562</v>
      </c>
      <c r="J9" s="266">
        <f t="shared" si="0"/>
        <v>120418517</v>
      </c>
    </row>
    <row r="10" spans="1:10" s="71" customFormat="1" ht="15.75" customHeight="1" thickBot="1" x14ac:dyDescent="0.25">
      <c r="A10" s="260" t="s">
        <v>114</v>
      </c>
      <c r="B10" s="104">
        <v>283375228</v>
      </c>
      <c r="C10" s="104">
        <v>16999999</v>
      </c>
      <c r="D10" s="104"/>
      <c r="E10" s="105"/>
      <c r="F10" s="104"/>
      <c r="G10" s="105"/>
      <c r="H10" s="265"/>
      <c r="I10" s="295">
        <v>73298457</v>
      </c>
      <c r="J10" s="266">
        <f t="shared" si="0"/>
        <v>373673684</v>
      </c>
    </row>
    <row r="11" spans="1:10" s="71" customFormat="1" ht="15.75" customHeight="1" thickBot="1" x14ac:dyDescent="0.25">
      <c r="A11" s="262" t="s">
        <v>352</v>
      </c>
      <c r="B11" s="413"/>
      <c r="C11" s="413"/>
      <c r="D11" s="413"/>
      <c r="E11" s="487"/>
      <c r="F11" s="413"/>
      <c r="G11" s="487">
        <v>2547998</v>
      </c>
      <c r="H11" s="488"/>
      <c r="I11" s="295"/>
      <c r="J11" s="266">
        <f t="shared" si="0"/>
        <v>2547998</v>
      </c>
    </row>
    <row r="12" spans="1:10" s="71" customFormat="1" ht="15.75" customHeight="1" thickBot="1" x14ac:dyDescent="0.25">
      <c r="A12" s="262" t="s">
        <v>353</v>
      </c>
      <c r="B12" s="413">
        <v>73208201</v>
      </c>
      <c r="C12" s="413"/>
      <c r="D12" s="413"/>
      <c r="E12" s="487"/>
      <c r="F12" s="413"/>
      <c r="G12" s="487"/>
      <c r="H12" s="488"/>
      <c r="I12" s="295"/>
      <c r="J12" s="266">
        <f t="shared" si="0"/>
        <v>73208201</v>
      </c>
    </row>
    <row r="13" spans="1:10" ht="13.5" thickBot="1" x14ac:dyDescent="0.25">
      <c r="A13" s="262" t="s">
        <v>118</v>
      </c>
      <c r="B13" s="428">
        <v>309015388</v>
      </c>
      <c r="C13" s="428">
        <v>952000</v>
      </c>
      <c r="D13" s="429"/>
      <c r="E13" s="428">
        <v>17620000</v>
      </c>
      <c r="F13" s="429"/>
      <c r="G13" s="429"/>
      <c r="H13" s="344"/>
      <c r="I13" s="430">
        <v>59646316</v>
      </c>
      <c r="J13" s="266">
        <f t="shared" si="0"/>
        <v>387233704</v>
      </c>
    </row>
    <row r="14" spans="1:10" ht="27.75" customHeight="1" thickBot="1" x14ac:dyDescent="0.25">
      <c r="A14" s="261" t="s">
        <v>222</v>
      </c>
      <c r="B14" s="104"/>
      <c r="C14" s="104"/>
      <c r="D14" s="104"/>
      <c r="E14" s="104">
        <v>12885000</v>
      </c>
      <c r="F14" s="104"/>
      <c r="G14" s="104"/>
      <c r="H14" s="264"/>
      <c r="I14" s="295">
        <v>500000</v>
      </c>
      <c r="J14" s="266">
        <f t="shared" si="0"/>
        <v>13385000</v>
      </c>
    </row>
    <row r="15" spans="1:10" ht="13.5" thickBot="1" x14ac:dyDescent="0.25">
      <c r="A15" s="260" t="s">
        <v>197</v>
      </c>
      <c r="B15" s="104"/>
      <c r="C15" s="104">
        <v>776789210</v>
      </c>
      <c r="D15" s="104"/>
      <c r="E15" s="104"/>
      <c r="F15" s="104"/>
      <c r="G15" s="104"/>
      <c r="H15" s="264"/>
      <c r="I15" s="295">
        <v>59608565</v>
      </c>
      <c r="J15" s="266">
        <f t="shared" si="0"/>
        <v>836397775</v>
      </c>
    </row>
    <row r="16" spans="1:10" ht="13.5" thickBot="1" x14ac:dyDescent="0.25">
      <c r="A16" s="260" t="s">
        <v>297</v>
      </c>
      <c r="B16" s="104"/>
      <c r="C16" s="104">
        <v>114993937</v>
      </c>
      <c r="D16" s="104"/>
      <c r="E16" s="104"/>
      <c r="F16" s="104"/>
      <c r="G16" s="104"/>
      <c r="H16" s="264"/>
      <c r="I16" s="295"/>
      <c r="J16" s="266">
        <f t="shared" si="0"/>
        <v>114993937</v>
      </c>
    </row>
    <row r="17" spans="1:10" ht="13.5" thickBot="1" x14ac:dyDescent="0.25">
      <c r="A17" s="260" t="s">
        <v>255</v>
      </c>
      <c r="B17" s="104"/>
      <c r="C17" s="104"/>
      <c r="D17" s="104"/>
      <c r="E17" s="104"/>
      <c r="F17" s="104"/>
      <c r="G17" s="104"/>
      <c r="H17" s="264"/>
      <c r="I17" s="295">
        <v>2195461</v>
      </c>
      <c r="J17" s="266">
        <f t="shared" si="0"/>
        <v>2195461</v>
      </c>
    </row>
    <row r="18" spans="1:10" ht="18" customHeight="1" thickBot="1" x14ac:dyDescent="0.25">
      <c r="A18" s="261" t="s">
        <v>230</v>
      </c>
      <c r="B18" s="104"/>
      <c r="C18" s="104">
        <v>1182324220</v>
      </c>
      <c r="D18" s="104"/>
      <c r="E18" s="104">
        <v>14489684</v>
      </c>
      <c r="F18" s="104"/>
      <c r="G18" s="104"/>
      <c r="H18" s="264"/>
      <c r="I18" s="295"/>
      <c r="J18" s="266">
        <f t="shared" si="0"/>
        <v>1196813904</v>
      </c>
    </row>
    <row r="19" spans="1:10" ht="18" customHeight="1" thickBot="1" x14ac:dyDescent="0.25">
      <c r="A19" s="261" t="s">
        <v>354</v>
      </c>
      <c r="B19" s="104">
        <v>2984490</v>
      </c>
      <c r="C19" s="104"/>
      <c r="D19" s="104"/>
      <c r="E19" s="104"/>
      <c r="F19" s="104"/>
      <c r="G19" s="104"/>
      <c r="H19" s="264"/>
      <c r="I19" s="295"/>
      <c r="J19" s="266">
        <f t="shared" si="0"/>
        <v>2984490</v>
      </c>
    </row>
    <row r="20" spans="1:10" ht="13.5" thickBot="1" x14ac:dyDescent="0.25">
      <c r="A20" s="260" t="s">
        <v>113</v>
      </c>
      <c r="B20" s="104">
        <v>2869390</v>
      </c>
      <c r="C20" s="104"/>
      <c r="D20" s="104"/>
      <c r="E20" s="104">
        <v>126769</v>
      </c>
      <c r="F20" s="104"/>
      <c r="G20" s="104"/>
      <c r="H20" s="264"/>
      <c r="I20" s="295"/>
      <c r="J20" s="266">
        <f t="shared" si="0"/>
        <v>2996159</v>
      </c>
    </row>
    <row r="21" spans="1:10" ht="13.5" thickBot="1" x14ac:dyDescent="0.25">
      <c r="A21" s="262" t="s">
        <v>147</v>
      </c>
      <c r="B21" s="413"/>
      <c r="C21" s="413"/>
      <c r="D21" s="413"/>
      <c r="E21" s="413">
        <v>1540000</v>
      </c>
      <c r="F21" s="413"/>
      <c r="G21" s="413"/>
      <c r="H21" s="414"/>
      <c r="I21" s="295">
        <v>201060</v>
      </c>
      <c r="J21" s="266">
        <f t="shared" si="0"/>
        <v>1741060</v>
      </c>
    </row>
    <row r="22" spans="1:10" ht="13.5" thickBot="1" x14ac:dyDescent="0.25">
      <c r="A22" s="262" t="s">
        <v>374</v>
      </c>
      <c r="B22" s="413">
        <v>14569700</v>
      </c>
      <c r="C22" s="413"/>
      <c r="D22" s="413"/>
      <c r="E22" s="413">
        <v>770000</v>
      </c>
      <c r="F22" s="413"/>
      <c r="G22" s="413"/>
      <c r="H22" s="414"/>
      <c r="I22" s="295"/>
      <c r="J22" s="266">
        <f t="shared" si="0"/>
        <v>15339700</v>
      </c>
    </row>
    <row r="23" spans="1:10" ht="13.5" thickBot="1" x14ac:dyDescent="0.25">
      <c r="A23" s="262" t="s">
        <v>277</v>
      </c>
      <c r="B23" s="413">
        <v>62400</v>
      </c>
      <c r="C23" s="413"/>
      <c r="D23" s="413"/>
      <c r="E23" s="413"/>
      <c r="F23" s="413"/>
      <c r="G23" s="413"/>
      <c r="H23" s="414"/>
      <c r="I23" s="295"/>
      <c r="J23" s="266">
        <f t="shared" si="0"/>
        <v>62400</v>
      </c>
    </row>
    <row r="24" spans="1:10" s="59" customFormat="1" ht="13.5" thickBot="1" x14ac:dyDescent="0.25">
      <c r="A24" s="457" t="s">
        <v>124</v>
      </c>
      <c r="B24" s="458"/>
      <c r="C24" s="458"/>
      <c r="D24" s="459"/>
      <c r="E24" s="458"/>
      <c r="F24" s="459"/>
      <c r="G24" s="459"/>
      <c r="H24" s="460"/>
      <c r="I24" s="461">
        <v>1800000</v>
      </c>
      <c r="J24" s="462">
        <f t="shared" si="0"/>
        <v>1800000</v>
      </c>
    </row>
    <row r="25" spans="1:10" s="59" customFormat="1" ht="33.75" customHeight="1" thickBot="1" x14ac:dyDescent="0.25">
      <c r="A25" s="489" t="s">
        <v>355</v>
      </c>
      <c r="B25" s="458">
        <v>481100</v>
      </c>
      <c r="C25" s="458"/>
      <c r="D25" s="459"/>
      <c r="E25" s="458"/>
      <c r="F25" s="459"/>
      <c r="G25" s="459"/>
      <c r="H25" s="460"/>
      <c r="I25" s="461"/>
      <c r="J25" s="462">
        <f t="shared" si="0"/>
        <v>481100</v>
      </c>
    </row>
    <row r="26" spans="1:10" ht="13.5" thickBot="1" x14ac:dyDescent="0.25">
      <c r="A26" s="262" t="s">
        <v>198</v>
      </c>
      <c r="B26" s="428"/>
      <c r="C26" s="428"/>
      <c r="D26" s="429"/>
      <c r="E26" s="428"/>
      <c r="F26" s="429"/>
      <c r="G26" s="429"/>
      <c r="H26" s="344"/>
      <c r="I26" s="430">
        <v>760000</v>
      </c>
      <c r="J26" s="266">
        <f t="shared" si="0"/>
        <v>760000</v>
      </c>
    </row>
    <row r="27" spans="1:10" ht="13.5" thickBot="1" x14ac:dyDescent="0.25">
      <c r="A27" s="262" t="s">
        <v>356</v>
      </c>
      <c r="B27" s="428">
        <v>650000</v>
      </c>
      <c r="C27" s="428"/>
      <c r="D27" s="429"/>
      <c r="E27" s="428"/>
      <c r="F27" s="429"/>
      <c r="G27" s="429"/>
      <c r="H27" s="344"/>
      <c r="I27" s="430"/>
      <c r="J27" s="266">
        <f t="shared" si="0"/>
        <v>650000</v>
      </c>
    </row>
    <row r="28" spans="1:10" ht="13.5" thickBot="1" x14ac:dyDescent="0.25">
      <c r="A28" s="262" t="s">
        <v>373</v>
      </c>
      <c r="B28" s="428">
        <v>1769451</v>
      </c>
      <c r="C28" s="428"/>
      <c r="D28" s="429"/>
      <c r="E28" s="428"/>
      <c r="F28" s="429"/>
      <c r="G28" s="429"/>
      <c r="H28" s="344"/>
      <c r="I28" s="430"/>
      <c r="J28" s="266">
        <f t="shared" si="0"/>
        <v>1769451</v>
      </c>
    </row>
    <row r="29" spans="1:10" ht="13.5" thickBot="1" x14ac:dyDescent="0.25">
      <c r="A29" s="262" t="s">
        <v>117</v>
      </c>
      <c r="B29" s="428">
        <v>457419</v>
      </c>
      <c r="C29" s="428">
        <v>682319</v>
      </c>
      <c r="D29" s="429"/>
      <c r="E29" s="428">
        <v>2540</v>
      </c>
      <c r="F29" s="429"/>
      <c r="G29" s="429"/>
      <c r="H29" s="344"/>
      <c r="I29" s="430"/>
      <c r="J29" s="266">
        <f t="shared" si="0"/>
        <v>1142278</v>
      </c>
    </row>
    <row r="30" spans="1:10" ht="34.5" customHeight="1" thickBot="1" x14ac:dyDescent="0.25">
      <c r="A30" s="262" t="s">
        <v>357</v>
      </c>
      <c r="B30" s="428"/>
      <c r="C30" s="428"/>
      <c r="D30" s="429"/>
      <c r="E30" s="428"/>
      <c r="F30" s="429"/>
      <c r="G30" s="428">
        <v>3150000</v>
      </c>
      <c r="H30" s="344"/>
      <c r="I30" s="430">
        <v>4368000</v>
      </c>
      <c r="J30" s="266">
        <f>SUM(B30:I30)</f>
        <v>7518000</v>
      </c>
    </row>
    <row r="31" spans="1:10" ht="30" customHeight="1" thickBot="1" x14ac:dyDescent="0.25">
      <c r="A31" s="490" t="s">
        <v>375</v>
      </c>
      <c r="B31" s="428">
        <v>20417494</v>
      </c>
      <c r="C31" s="428">
        <v>2783374</v>
      </c>
      <c r="D31" s="429"/>
      <c r="E31" s="428"/>
      <c r="F31" s="429"/>
      <c r="G31" s="428"/>
      <c r="H31" s="344"/>
      <c r="I31" s="431"/>
      <c r="J31" s="266">
        <f>SUM(B31:I31)</f>
        <v>23200868</v>
      </c>
    </row>
    <row r="32" spans="1:10" ht="26.25" thickBot="1" x14ac:dyDescent="0.25">
      <c r="A32" s="490" t="s">
        <v>358</v>
      </c>
      <c r="B32" s="428">
        <v>608000</v>
      </c>
      <c r="C32" s="428"/>
      <c r="D32" s="429"/>
      <c r="E32" s="428"/>
      <c r="F32" s="429"/>
      <c r="G32" s="428"/>
      <c r="H32" s="344"/>
      <c r="I32" s="431"/>
      <c r="J32" s="266">
        <f>SUM(B32:I32)</f>
        <v>608000</v>
      </c>
    </row>
    <row r="33" spans="1:10" s="132" customFormat="1" ht="26.25" thickBot="1" x14ac:dyDescent="0.25">
      <c r="A33" s="261" t="s">
        <v>115</v>
      </c>
      <c r="B33" s="104"/>
      <c r="C33" s="104"/>
      <c r="D33" s="104">
        <v>79608000</v>
      </c>
      <c r="E33" s="104"/>
      <c r="F33" s="104"/>
      <c r="G33" s="104"/>
      <c r="H33" s="264"/>
      <c r="I33" s="295"/>
      <c r="J33" s="266">
        <f t="shared" si="0"/>
        <v>79608000</v>
      </c>
    </row>
    <row r="34" spans="1:10" ht="13.5" thickBot="1" x14ac:dyDescent="0.25">
      <c r="A34" s="260" t="s">
        <v>116</v>
      </c>
      <c r="B34" s="432"/>
      <c r="C34" s="432"/>
      <c r="D34" s="300"/>
      <c r="E34" s="432"/>
      <c r="F34" s="300"/>
      <c r="G34" s="432"/>
      <c r="H34" s="305"/>
      <c r="I34" s="431">
        <v>98439274</v>
      </c>
      <c r="J34" s="266">
        <f t="shared" si="0"/>
        <v>98439274</v>
      </c>
    </row>
    <row r="35" spans="1:10" ht="13.5" thickBot="1" x14ac:dyDescent="0.25">
      <c r="A35" s="263" t="s">
        <v>14</v>
      </c>
      <c r="B35" s="433">
        <f>SUM(B7:B34)</f>
        <v>711198261</v>
      </c>
      <c r="C35" s="433">
        <f t="shared" ref="C35:I35" si="1">SUM(C7:C34)</f>
        <v>2095818309</v>
      </c>
      <c r="D35" s="433">
        <f t="shared" si="1"/>
        <v>79608000</v>
      </c>
      <c r="E35" s="433">
        <f t="shared" si="1"/>
        <v>105195667</v>
      </c>
      <c r="F35" s="433">
        <f t="shared" si="1"/>
        <v>26688031</v>
      </c>
      <c r="G35" s="433">
        <f t="shared" si="1"/>
        <v>16493197</v>
      </c>
      <c r="H35" s="433">
        <f t="shared" si="1"/>
        <v>0</v>
      </c>
      <c r="I35" s="433">
        <f t="shared" si="1"/>
        <v>367071319</v>
      </c>
      <c r="J35" s="433">
        <f>SUM(J7:J34)</f>
        <v>3402072784</v>
      </c>
    </row>
  </sheetData>
  <mergeCells count="2">
    <mergeCell ref="A1:J2"/>
    <mergeCell ref="A5:A6"/>
  </mergeCells>
  <pageMargins left="0.75" right="0.75" top="1" bottom="1" header="0.5" footer="0.5"/>
  <pageSetup paperSize="9" scale="62" orientation="landscape" r:id="rId1"/>
  <headerFooter alignWithMargins="0">
    <oddHeader>&amp;R1.1)a.sz. melléklete
...../2020.(......) Egyek Önk.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Normal="100" workbookViewId="0">
      <selection activeCell="J14" sqref="J14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3.28515625" customWidth="1"/>
  </cols>
  <sheetData>
    <row r="1" spans="1:10" ht="15.75" customHeight="1" x14ac:dyDescent="0.2">
      <c r="A1" s="602" t="s">
        <v>300</v>
      </c>
      <c r="B1" s="602"/>
      <c r="C1" s="602"/>
      <c r="D1" s="602"/>
      <c r="E1" s="602"/>
      <c r="F1" s="602"/>
      <c r="G1" s="602"/>
      <c r="H1" s="602"/>
      <c r="I1" s="602"/>
      <c r="J1" s="602"/>
    </row>
    <row r="2" spans="1:10" ht="15.75" customHeight="1" x14ac:dyDescent="0.2">
      <c r="A2" s="602"/>
      <c r="B2" s="602"/>
      <c r="C2" s="602"/>
      <c r="D2" s="602"/>
      <c r="E2" s="602"/>
      <c r="F2" s="602"/>
      <c r="G2" s="602"/>
      <c r="H2" s="602"/>
      <c r="I2" s="602"/>
      <c r="J2" s="602"/>
    </row>
    <row r="5" spans="1:10" ht="13.5" thickBot="1" x14ac:dyDescent="0.25"/>
    <row r="6" spans="1:10" ht="51.75" thickBot="1" x14ac:dyDescent="0.25">
      <c r="A6" s="603" t="s">
        <v>110</v>
      </c>
      <c r="B6" s="106" t="s">
        <v>89</v>
      </c>
      <c r="C6" s="106" t="s">
        <v>95</v>
      </c>
      <c r="D6" s="106" t="s">
        <v>108</v>
      </c>
      <c r="E6" s="106" t="s">
        <v>87</v>
      </c>
      <c r="F6" s="106" t="s">
        <v>109</v>
      </c>
      <c r="G6" s="106" t="s">
        <v>106</v>
      </c>
      <c r="H6" s="106" t="s">
        <v>97</v>
      </c>
      <c r="I6" s="106" t="s">
        <v>104</v>
      </c>
      <c r="J6" s="107" t="s">
        <v>14</v>
      </c>
    </row>
    <row r="7" spans="1:10" ht="13.5" thickBot="1" x14ac:dyDescent="0.25">
      <c r="A7" s="605"/>
      <c r="B7" s="129" t="s">
        <v>362</v>
      </c>
      <c r="C7" s="129" t="s">
        <v>362</v>
      </c>
      <c r="D7" s="129" t="s">
        <v>362</v>
      </c>
      <c r="E7" s="129" t="s">
        <v>362</v>
      </c>
      <c r="F7" s="129" t="s">
        <v>362</v>
      </c>
      <c r="G7" s="129" t="s">
        <v>362</v>
      </c>
      <c r="H7" s="129" t="s">
        <v>362</v>
      </c>
      <c r="I7" s="129" t="s">
        <v>362</v>
      </c>
      <c r="J7" s="129" t="s">
        <v>362</v>
      </c>
    </row>
    <row r="8" spans="1:10" ht="31.5" customHeight="1" thickBot="1" x14ac:dyDescent="0.25">
      <c r="A8" s="289" t="s">
        <v>120</v>
      </c>
      <c r="B8" s="386">
        <v>2974344</v>
      </c>
      <c r="C8" s="386"/>
      <c r="D8" s="386"/>
      <c r="E8" s="386">
        <v>211531</v>
      </c>
      <c r="F8" s="386"/>
      <c r="G8" s="386"/>
      <c r="H8" s="386"/>
      <c r="I8" s="388">
        <v>2223852</v>
      </c>
      <c r="J8" s="390">
        <f>SUM(B8:I8)</f>
        <v>5409727</v>
      </c>
    </row>
    <row r="9" spans="1:10" ht="42" customHeight="1" thickBot="1" x14ac:dyDescent="0.25">
      <c r="A9" s="383" t="s">
        <v>360</v>
      </c>
      <c r="B9" s="384">
        <v>4020674</v>
      </c>
      <c r="C9" s="384">
        <v>0</v>
      </c>
      <c r="D9" s="384">
        <v>0</v>
      </c>
      <c r="E9" s="384">
        <v>0</v>
      </c>
      <c r="F9" s="384">
        <v>0</v>
      </c>
      <c r="G9" s="384">
        <v>0</v>
      </c>
      <c r="H9" s="384">
        <v>0</v>
      </c>
      <c r="I9" s="389">
        <v>0</v>
      </c>
      <c r="J9" s="68">
        <f>SUM(B9:I9)</f>
        <v>4020674</v>
      </c>
    </row>
    <row r="10" spans="1:10" ht="32.25" customHeight="1" thickBot="1" x14ac:dyDescent="0.25">
      <c r="A10" s="385" t="s">
        <v>14</v>
      </c>
      <c r="B10" s="387">
        <f t="shared" ref="B10:I10" si="0">SUM(B8:B9)</f>
        <v>6995018</v>
      </c>
      <c r="C10" s="131">
        <f t="shared" si="0"/>
        <v>0</v>
      </c>
      <c r="D10" s="130">
        <f t="shared" si="0"/>
        <v>0</v>
      </c>
      <c r="E10" s="131">
        <f t="shared" si="0"/>
        <v>211531</v>
      </c>
      <c r="F10" s="130">
        <f t="shared" si="0"/>
        <v>0</v>
      </c>
      <c r="G10" s="131">
        <f t="shared" si="0"/>
        <v>0</v>
      </c>
      <c r="H10" s="131">
        <f t="shared" si="0"/>
        <v>0</v>
      </c>
      <c r="I10" s="130">
        <f t="shared" si="0"/>
        <v>2223852</v>
      </c>
      <c r="J10" s="68">
        <f>SUM(B10:I10)</f>
        <v>9430401</v>
      </c>
    </row>
  </sheetData>
  <mergeCells count="2">
    <mergeCell ref="A6:A7"/>
    <mergeCell ref="A1:J2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60" orientation="landscape" r:id="rId1"/>
  <headerFooter scaleWithDoc="0" alignWithMargins="0">
    <oddHeader>&amp;R1.2 sz. melléklete
...../2020.(......) Egyek Önk.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Normal="100" workbookViewId="0">
      <selection activeCell="I15" sqref="I15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3.28515625" customWidth="1"/>
  </cols>
  <sheetData>
    <row r="1" spans="1:10" ht="15.75" customHeight="1" x14ac:dyDescent="0.2">
      <c r="A1" s="602" t="s">
        <v>301</v>
      </c>
      <c r="B1" s="602"/>
      <c r="C1" s="602"/>
      <c r="D1" s="602"/>
      <c r="E1" s="602"/>
      <c r="F1" s="602"/>
      <c r="G1" s="602"/>
      <c r="H1" s="602"/>
      <c r="I1" s="602"/>
      <c r="J1" s="602"/>
    </row>
    <row r="2" spans="1:10" ht="15.75" customHeight="1" x14ac:dyDescent="0.2">
      <c r="A2" s="602"/>
      <c r="B2" s="602"/>
      <c r="C2" s="602"/>
      <c r="D2" s="602"/>
      <c r="E2" s="602"/>
      <c r="F2" s="602"/>
      <c r="G2" s="602"/>
      <c r="H2" s="602"/>
      <c r="I2" s="602"/>
      <c r="J2" s="602"/>
    </row>
    <row r="5" spans="1:10" ht="13.5" thickBot="1" x14ac:dyDescent="0.25"/>
    <row r="6" spans="1:10" ht="51.75" thickBot="1" x14ac:dyDescent="0.25">
      <c r="A6" s="603" t="s">
        <v>110</v>
      </c>
      <c r="B6" s="106" t="s">
        <v>89</v>
      </c>
      <c r="C6" s="106" t="s">
        <v>95</v>
      </c>
      <c r="D6" s="106" t="s">
        <v>108</v>
      </c>
      <c r="E6" s="106" t="s">
        <v>87</v>
      </c>
      <c r="F6" s="106" t="s">
        <v>109</v>
      </c>
      <c r="G6" s="106" t="s">
        <v>106</v>
      </c>
      <c r="H6" s="106" t="s">
        <v>97</v>
      </c>
      <c r="I6" s="106" t="s">
        <v>104</v>
      </c>
      <c r="J6" s="107" t="s">
        <v>14</v>
      </c>
    </row>
    <row r="7" spans="1:10" ht="13.5" thickBot="1" x14ac:dyDescent="0.25">
      <c r="A7" s="605"/>
      <c r="B7" s="129" t="s">
        <v>362</v>
      </c>
      <c r="C7" s="129" t="s">
        <v>362</v>
      </c>
      <c r="D7" s="129" t="s">
        <v>362</v>
      </c>
      <c r="E7" s="129" t="s">
        <v>362</v>
      </c>
      <c r="F7" s="129" t="s">
        <v>362</v>
      </c>
      <c r="G7" s="129" t="s">
        <v>362</v>
      </c>
      <c r="H7" s="129" t="s">
        <v>362</v>
      </c>
      <c r="I7" s="129" t="s">
        <v>362</v>
      </c>
      <c r="J7" s="129" t="s">
        <v>362</v>
      </c>
    </row>
    <row r="8" spans="1:10" ht="31.5" customHeight="1" thickBot="1" x14ac:dyDescent="0.25">
      <c r="A8" s="289" t="s">
        <v>120</v>
      </c>
      <c r="B8" s="386">
        <v>2974344</v>
      </c>
      <c r="C8" s="386"/>
      <c r="D8" s="386"/>
      <c r="E8" s="386">
        <v>211531</v>
      </c>
      <c r="F8" s="386"/>
      <c r="G8" s="386"/>
      <c r="H8" s="386"/>
      <c r="I8" s="388">
        <v>2223852</v>
      </c>
      <c r="J8" s="390">
        <f>SUM(B8:I8)</f>
        <v>5409727</v>
      </c>
    </row>
    <row r="9" spans="1:10" ht="42" customHeight="1" thickBot="1" x14ac:dyDescent="0.25">
      <c r="A9" s="383" t="s">
        <v>360</v>
      </c>
      <c r="B9" s="384">
        <v>4020674</v>
      </c>
      <c r="C9" s="384">
        <v>0</v>
      </c>
      <c r="D9" s="384">
        <v>0</v>
      </c>
      <c r="E9" s="384">
        <v>0</v>
      </c>
      <c r="F9" s="384">
        <v>0</v>
      </c>
      <c r="G9" s="384">
        <v>0</v>
      </c>
      <c r="H9" s="384">
        <v>0</v>
      </c>
      <c r="I9" s="389">
        <v>0</v>
      </c>
      <c r="J9" s="68">
        <f>SUM(B9:I9)</f>
        <v>4020674</v>
      </c>
    </row>
    <row r="10" spans="1:10" ht="32.25" customHeight="1" thickBot="1" x14ac:dyDescent="0.25">
      <c r="A10" s="385" t="s">
        <v>14</v>
      </c>
      <c r="B10" s="387">
        <f t="shared" ref="B10:I10" si="0">SUM(B8:B9)</f>
        <v>6995018</v>
      </c>
      <c r="C10" s="131">
        <f t="shared" si="0"/>
        <v>0</v>
      </c>
      <c r="D10" s="130">
        <f t="shared" si="0"/>
        <v>0</v>
      </c>
      <c r="E10" s="131">
        <f t="shared" si="0"/>
        <v>211531</v>
      </c>
      <c r="F10" s="130">
        <f t="shared" si="0"/>
        <v>0</v>
      </c>
      <c r="G10" s="131">
        <f t="shared" si="0"/>
        <v>0</v>
      </c>
      <c r="H10" s="131">
        <f t="shared" si="0"/>
        <v>0</v>
      </c>
      <c r="I10" s="130">
        <f t="shared" si="0"/>
        <v>2223852</v>
      </c>
      <c r="J10" s="68">
        <f>SUM(B10:I10)</f>
        <v>9430401</v>
      </c>
    </row>
  </sheetData>
  <mergeCells count="2">
    <mergeCell ref="A1:J2"/>
    <mergeCell ref="A6:A7"/>
  </mergeCells>
  <pageMargins left="0.74803149606299213" right="0.74803149606299213" top="0.98425196850393704" bottom="0.98425196850393704" header="0.51181102362204722" footer="0.51181102362204722"/>
  <pageSetup paperSize="9" scale="60" orientation="landscape" r:id="rId1"/>
  <headerFooter scaleWithDoc="0" alignWithMargins="0">
    <oddHeader>&amp;R1.2)a.sz. melléklete
...../2020.(......) Egyek Önk.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Normal="100" workbookViewId="0">
      <selection activeCell="I10" sqref="I10"/>
    </sheetView>
  </sheetViews>
  <sheetFormatPr defaultRowHeight="12.75" x14ac:dyDescent="0.2"/>
  <cols>
    <col min="1" max="1" width="59.42578125" customWidth="1"/>
    <col min="2" max="3" width="17.42578125" customWidth="1"/>
    <col min="4" max="4" width="19.7109375" customWidth="1"/>
    <col min="5" max="5" width="17.85546875" customWidth="1"/>
    <col min="6" max="6" width="14.5703125" customWidth="1"/>
    <col min="7" max="7" width="15.28515625" customWidth="1"/>
    <col min="8" max="8" width="15.42578125" customWidth="1"/>
    <col min="9" max="9" width="13.28515625" customWidth="1"/>
    <col min="10" max="10" width="17.5703125" customWidth="1"/>
  </cols>
  <sheetData>
    <row r="1" spans="1:10" ht="15.75" customHeight="1" x14ac:dyDescent="0.2">
      <c r="A1" s="602" t="s">
        <v>302</v>
      </c>
      <c r="B1" s="602"/>
      <c r="C1" s="602"/>
      <c r="D1" s="602"/>
      <c r="E1" s="602"/>
      <c r="F1" s="602"/>
      <c r="G1" s="602"/>
      <c r="H1" s="602"/>
      <c r="I1" s="602"/>
      <c r="J1" s="602"/>
    </row>
    <row r="2" spans="1:10" ht="12.75" customHeight="1" x14ac:dyDescent="0.2">
      <c r="A2" s="602"/>
      <c r="B2" s="602"/>
      <c r="C2" s="602"/>
      <c r="D2" s="602"/>
      <c r="E2" s="602"/>
      <c r="F2" s="602"/>
      <c r="G2" s="602"/>
      <c r="H2" s="602"/>
      <c r="I2" s="602"/>
      <c r="J2" s="602"/>
    </row>
    <row r="5" spans="1:10" ht="13.5" thickBot="1" x14ac:dyDescent="0.25"/>
    <row r="6" spans="1:10" ht="51.75" thickBot="1" x14ac:dyDescent="0.25">
      <c r="A6" s="603" t="s">
        <v>110</v>
      </c>
      <c r="B6" s="106" t="s">
        <v>89</v>
      </c>
      <c r="C6" s="106" t="s">
        <v>95</v>
      </c>
      <c r="D6" s="106" t="s">
        <v>108</v>
      </c>
      <c r="E6" s="106" t="s">
        <v>87</v>
      </c>
      <c r="F6" s="106" t="s">
        <v>109</v>
      </c>
      <c r="G6" s="106" t="s">
        <v>106</v>
      </c>
      <c r="H6" s="106" t="s">
        <v>97</v>
      </c>
      <c r="I6" s="106" t="s">
        <v>104</v>
      </c>
      <c r="J6" s="107" t="s">
        <v>14</v>
      </c>
    </row>
    <row r="7" spans="1:10" ht="13.5" thickBot="1" x14ac:dyDescent="0.25">
      <c r="A7" s="604"/>
      <c r="B7" s="129" t="s">
        <v>362</v>
      </c>
      <c r="C7" s="129" t="s">
        <v>362</v>
      </c>
      <c r="D7" s="129" t="s">
        <v>362</v>
      </c>
      <c r="E7" s="129" t="s">
        <v>362</v>
      </c>
      <c r="F7" s="129" t="s">
        <v>362</v>
      </c>
      <c r="G7" s="129" t="s">
        <v>362</v>
      </c>
      <c r="H7" s="129" t="s">
        <v>362</v>
      </c>
      <c r="I7" s="129" t="s">
        <v>362</v>
      </c>
      <c r="J7" s="129" t="s">
        <v>362</v>
      </c>
    </row>
    <row r="8" spans="1:10" x14ac:dyDescent="0.2">
      <c r="A8" s="391" t="s">
        <v>122</v>
      </c>
      <c r="B8" s="162">
        <v>0</v>
      </c>
      <c r="C8" s="162">
        <v>0</v>
      </c>
      <c r="D8" s="162">
        <v>0</v>
      </c>
      <c r="E8" s="163">
        <f>SUM(B8:D8)</f>
        <v>0</v>
      </c>
      <c r="F8" s="291">
        <v>0</v>
      </c>
      <c r="G8" s="291">
        <v>0</v>
      </c>
      <c r="H8" s="291">
        <v>0</v>
      </c>
      <c r="I8" s="397">
        <v>0</v>
      </c>
      <c r="J8" s="400">
        <f>SUM(B8:I8)</f>
        <v>0</v>
      </c>
    </row>
    <row r="9" spans="1:10" x14ac:dyDescent="0.2">
      <c r="A9" s="161" t="s">
        <v>123</v>
      </c>
      <c r="B9" s="162">
        <v>0</v>
      </c>
      <c r="C9" s="162">
        <v>0</v>
      </c>
      <c r="D9" s="162">
        <v>0</v>
      </c>
      <c r="E9" s="164">
        <v>638800</v>
      </c>
      <c r="F9" s="291">
        <v>0</v>
      </c>
      <c r="G9" s="291">
        <v>0</v>
      </c>
      <c r="H9" s="291">
        <v>0</v>
      </c>
      <c r="I9" s="397">
        <v>0</v>
      </c>
      <c r="J9" s="400">
        <f>SUM(B9:I9)</f>
        <v>638800</v>
      </c>
    </row>
    <row r="10" spans="1:10" x14ac:dyDescent="0.2">
      <c r="A10" s="161" t="s">
        <v>124</v>
      </c>
      <c r="B10" s="162">
        <v>0</v>
      </c>
      <c r="C10" s="162">
        <v>0</v>
      </c>
      <c r="D10" s="162">
        <v>0</v>
      </c>
      <c r="E10" s="163">
        <v>0</v>
      </c>
      <c r="F10" s="291">
        <v>0</v>
      </c>
      <c r="G10" s="291">
        <v>0</v>
      </c>
      <c r="H10" s="291">
        <v>0</v>
      </c>
      <c r="I10" s="397">
        <v>0</v>
      </c>
      <c r="J10" s="400">
        <f>SUM(B10:I10)</f>
        <v>0</v>
      </c>
    </row>
    <row r="11" spans="1:10" ht="13.5" thickBot="1" x14ac:dyDescent="0.25">
      <c r="A11" s="392" t="s">
        <v>125</v>
      </c>
      <c r="B11" s="384">
        <v>0</v>
      </c>
      <c r="C11" s="384">
        <v>0</v>
      </c>
      <c r="D11" s="384">
        <v>0</v>
      </c>
      <c r="E11" s="393">
        <f>SUM(B11:D11)</f>
        <v>0</v>
      </c>
      <c r="F11" s="394">
        <v>0</v>
      </c>
      <c r="G11" s="394">
        <v>0</v>
      </c>
      <c r="H11" s="394">
        <v>0</v>
      </c>
      <c r="I11" s="398"/>
      <c r="J11" s="401">
        <f>SUM(B11:I11)</f>
        <v>0</v>
      </c>
    </row>
    <row r="12" spans="1:10" s="71" customFormat="1" ht="13.5" thickBot="1" x14ac:dyDescent="0.25">
      <c r="A12" s="395" t="s">
        <v>71</v>
      </c>
      <c r="B12" s="396">
        <f>SUM(B8:B9)</f>
        <v>0</v>
      </c>
      <c r="C12" s="396">
        <f>SUM(C8:C9)</f>
        <v>0</v>
      </c>
      <c r="D12" s="396">
        <f t="shared" ref="D12:I12" si="0">SUM(D8:D11)</f>
        <v>0</v>
      </c>
      <c r="E12" s="396">
        <f t="shared" si="0"/>
        <v>638800</v>
      </c>
      <c r="F12" s="396">
        <f t="shared" si="0"/>
        <v>0</v>
      </c>
      <c r="G12" s="396">
        <f t="shared" si="0"/>
        <v>0</v>
      </c>
      <c r="H12" s="396">
        <f t="shared" si="0"/>
        <v>0</v>
      </c>
      <c r="I12" s="399">
        <f t="shared" si="0"/>
        <v>0</v>
      </c>
      <c r="J12" s="402">
        <f>SUM(B12:I12)</f>
        <v>638800</v>
      </c>
    </row>
  </sheetData>
  <mergeCells count="2">
    <mergeCell ref="A6:A7"/>
    <mergeCell ref="A1:J2"/>
  </mergeCells>
  <phoneticPr fontId="33" type="noConversion"/>
  <pageMargins left="0.75" right="0.75" top="1" bottom="1" header="0.5" footer="0.5"/>
  <pageSetup paperSize="9" scale="63" orientation="landscape" r:id="rId1"/>
  <headerFooter alignWithMargins="0">
    <oddHeader>&amp;R1.3.sz. melléklete
...../2020.(......) Egyek Önk.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Normal="100" workbookViewId="0">
      <selection activeCell="E13" sqref="E13"/>
    </sheetView>
  </sheetViews>
  <sheetFormatPr defaultRowHeight="12.75" x14ac:dyDescent="0.2"/>
  <cols>
    <col min="1" max="1" width="58.5703125" customWidth="1"/>
    <col min="2" max="3" width="17.42578125" customWidth="1"/>
    <col min="4" max="4" width="14" customWidth="1"/>
    <col min="5" max="5" width="15.140625" customWidth="1"/>
    <col min="6" max="6" width="12" customWidth="1"/>
    <col min="7" max="7" width="11.5703125" customWidth="1"/>
    <col min="8" max="8" width="13.28515625" customWidth="1"/>
    <col min="9" max="9" width="14.7109375" customWidth="1"/>
    <col min="10" max="10" width="13" customWidth="1"/>
  </cols>
  <sheetData>
    <row r="1" spans="1:10" ht="15.75" customHeight="1" x14ac:dyDescent="0.2">
      <c r="A1" s="602" t="s">
        <v>303</v>
      </c>
      <c r="B1" s="602"/>
      <c r="C1" s="602"/>
      <c r="D1" s="602"/>
      <c r="E1" s="602"/>
      <c r="F1" s="602"/>
      <c r="G1" s="602"/>
      <c r="H1" s="602"/>
      <c r="I1" s="602"/>
      <c r="J1" s="602"/>
    </row>
    <row r="2" spans="1:10" ht="12.75" customHeight="1" x14ac:dyDescent="0.2">
      <c r="A2" s="602"/>
      <c r="B2" s="602"/>
      <c r="C2" s="602"/>
      <c r="D2" s="602"/>
      <c r="E2" s="602"/>
      <c r="F2" s="602"/>
      <c r="G2" s="602"/>
      <c r="H2" s="602"/>
      <c r="I2" s="602"/>
      <c r="J2" s="602"/>
    </row>
    <row r="5" spans="1:10" ht="13.5" thickBot="1" x14ac:dyDescent="0.25"/>
    <row r="6" spans="1:10" ht="64.5" thickBot="1" x14ac:dyDescent="0.25">
      <c r="A6" s="603" t="s">
        <v>110</v>
      </c>
      <c r="B6" s="106" t="s">
        <v>89</v>
      </c>
      <c r="C6" s="106" t="s">
        <v>95</v>
      </c>
      <c r="D6" s="106" t="s">
        <v>108</v>
      </c>
      <c r="E6" s="106" t="s">
        <v>87</v>
      </c>
      <c r="F6" s="106" t="s">
        <v>109</v>
      </c>
      <c r="G6" s="106" t="s">
        <v>106</v>
      </c>
      <c r="H6" s="106" t="s">
        <v>97</v>
      </c>
      <c r="I6" s="106" t="s">
        <v>104</v>
      </c>
      <c r="J6" s="107" t="s">
        <v>14</v>
      </c>
    </row>
    <row r="7" spans="1:10" ht="13.5" thickBot="1" x14ac:dyDescent="0.25">
      <c r="A7" s="604"/>
      <c r="B7" s="129" t="s">
        <v>362</v>
      </c>
      <c r="C7" s="129" t="s">
        <v>362</v>
      </c>
      <c r="D7" s="129" t="s">
        <v>362</v>
      </c>
      <c r="E7" s="129" t="s">
        <v>362</v>
      </c>
      <c r="F7" s="129" t="s">
        <v>362</v>
      </c>
      <c r="G7" s="129" t="s">
        <v>362</v>
      </c>
      <c r="H7" s="129" t="s">
        <v>362</v>
      </c>
      <c r="I7" s="129" t="s">
        <v>362</v>
      </c>
      <c r="J7" s="129" t="s">
        <v>362</v>
      </c>
    </row>
    <row r="8" spans="1:10" x14ac:dyDescent="0.2">
      <c r="A8" s="391" t="s">
        <v>122</v>
      </c>
      <c r="B8" s="162">
        <v>0</v>
      </c>
      <c r="C8" s="162">
        <v>0</v>
      </c>
      <c r="D8" s="162">
        <v>0</v>
      </c>
      <c r="E8" s="163">
        <f>SUM(B8:D8)</f>
        <v>0</v>
      </c>
      <c r="F8" s="291">
        <v>0</v>
      </c>
      <c r="G8" s="291">
        <v>0</v>
      </c>
      <c r="H8" s="291">
        <v>0</v>
      </c>
      <c r="I8" s="397">
        <v>0</v>
      </c>
      <c r="J8" s="400">
        <f>SUM(B8:I8)</f>
        <v>0</v>
      </c>
    </row>
    <row r="9" spans="1:10" x14ac:dyDescent="0.2">
      <c r="A9" s="161" t="s">
        <v>123</v>
      </c>
      <c r="B9" s="162">
        <v>0</v>
      </c>
      <c r="C9" s="162">
        <v>0</v>
      </c>
      <c r="D9" s="162">
        <v>0</v>
      </c>
      <c r="E9" s="164">
        <v>638800</v>
      </c>
      <c r="F9" s="291">
        <v>0</v>
      </c>
      <c r="G9" s="291">
        <v>0</v>
      </c>
      <c r="H9" s="291">
        <v>0</v>
      </c>
      <c r="I9" s="397">
        <v>0</v>
      </c>
      <c r="J9" s="400">
        <f>SUM(B9:I9)</f>
        <v>638800</v>
      </c>
    </row>
    <row r="10" spans="1:10" x14ac:dyDescent="0.2">
      <c r="A10" s="161" t="s">
        <v>124</v>
      </c>
      <c r="B10" s="162">
        <v>0</v>
      </c>
      <c r="C10" s="162">
        <v>0</v>
      </c>
      <c r="D10" s="162">
        <v>0</v>
      </c>
      <c r="E10" s="163">
        <v>0</v>
      </c>
      <c r="F10" s="291">
        <v>0</v>
      </c>
      <c r="G10" s="291">
        <v>0</v>
      </c>
      <c r="H10" s="291">
        <v>0</v>
      </c>
      <c r="I10" s="397">
        <v>0</v>
      </c>
      <c r="J10" s="400">
        <f>SUM(B10:I10)</f>
        <v>0</v>
      </c>
    </row>
    <row r="11" spans="1:10" ht="13.5" thickBot="1" x14ac:dyDescent="0.25">
      <c r="A11" s="392" t="s">
        <v>125</v>
      </c>
      <c r="B11" s="384">
        <v>0</v>
      </c>
      <c r="C11" s="384">
        <v>0</v>
      </c>
      <c r="D11" s="384">
        <v>0</v>
      </c>
      <c r="E11" s="393">
        <f>SUM(B11:D11)</f>
        <v>0</v>
      </c>
      <c r="F11" s="394">
        <v>0</v>
      </c>
      <c r="G11" s="394">
        <v>0</v>
      </c>
      <c r="H11" s="394">
        <v>0</v>
      </c>
      <c r="I11" s="398"/>
      <c r="J11" s="401">
        <f>SUM(B11:I11)</f>
        <v>0</v>
      </c>
    </row>
    <row r="12" spans="1:10" s="71" customFormat="1" ht="13.5" thickBot="1" x14ac:dyDescent="0.25">
      <c r="A12" s="395" t="s">
        <v>71</v>
      </c>
      <c r="B12" s="396">
        <f>SUM(B8:B9)</f>
        <v>0</v>
      </c>
      <c r="C12" s="396">
        <f>SUM(C8:C9)</f>
        <v>0</v>
      </c>
      <c r="D12" s="396">
        <f t="shared" ref="D12:I12" si="0">SUM(D8:D11)</f>
        <v>0</v>
      </c>
      <c r="E12" s="396">
        <f t="shared" si="0"/>
        <v>638800</v>
      </c>
      <c r="F12" s="396">
        <f t="shared" si="0"/>
        <v>0</v>
      </c>
      <c r="G12" s="396">
        <f t="shared" si="0"/>
        <v>0</v>
      </c>
      <c r="H12" s="396">
        <f t="shared" si="0"/>
        <v>0</v>
      </c>
      <c r="I12" s="399">
        <f t="shared" si="0"/>
        <v>0</v>
      </c>
      <c r="J12" s="402">
        <f>SUM(B12:I12)</f>
        <v>638800</v>
      </c>
    </row>
    <row r="16" spans="1:10" ht="13.5" thickBot="1" x14ac:dyDescent="0.25"/>
    <row r="17" spans="1:1" ht="13.5" thickBot="1" x14ac:dyDescent="0.25">
      <c r="A17" s="403"/>
    </row>
  </sheetData>
  <mergeCells count="2">
    <mergeCell ref="A6:A7"/>
    <mergeCell ref="A1:J2"/>
  </mergeCells>
  <phoneticPr fontId="33" type="noConversion"/>
  <pageMargins left="0.75" right="0.75" top="1" bottom="1" header="0.5" footer="0.5"/>
  <pageSetup paperSize="9" scale="70" orientation="landscape" r:id="rId1"/>
  <headerFooter alignWithMargins="0">
    <oddHeader>&amp;R1.3)a sz. melléklete
...../2020.(........) Egyek Önk.</oddHeader>
  </headerFooter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2:O39"/>
  <sheetViews>
    <sheetView topLeftCell="A10" zoomScaleNormal="100" workbookViewId="0">
      <selection activeCell="G27" sqref="G27"/>
    </sheetView>
  </sheetViews>
  <sheetFormatPr defaultRowHeight="12.75" x14ac:dyDescent="0.2"/>
  <cols>
    <col min="1" max="1" width="40.7109375" customWidth="1"/>
    <col min="2" max="2" width="20.140625" customWidth="1"/>
    <col min="3" max="4" width="14.7109375" customWidth="1"/>
    <col min="5" max="5" width="17.85546875" customWidth="1"/>
    <col min="6" max="6" width="11.7109375" customWidth="1"/>
    <col min="7" max="7" width="24.140625" customWidth="1"/>
  </cols>
  <sheetData>
    <row r="2" spans="1:15" ht="39.75" customHeight="1" x14ac:dyDescent="0.25">
      <c r="A2" s="608" t="s">
        <v>304</v>
      </c>
      <c r="B2" s="608"/>
      <c r="C2" s="608"/>
      <c r="D2" s="608"/>
      <c r="E2" s="608"/>
      <c r="F2" s="147"/>
      <c r="G2" s="147"/>
      <c r="H2" s="10"/>
      <c r="I2" s="10"/>
      <c r="J2" s="10"/>
      <c r="K2" s="10"/>
      <c r="L2" s="10"/>
      <c r="M2" s="10"/>
      <c r="N2" s="10"/>
      <c r="O2" s="10"/>
    </row>
    <row r="3" spans="1:15" ht="15.75" x14ac:dyDescent="0.25">
      <c r="A3" s="147"/>
      <c r="B3" s="147"/>
      <c r="C3" s="147"/>
      <c r="D3" s="147"/>
      <c r="E3" s="147"/>
      <c r="F3" s="147"/>
      <c r="G3" s="147"/>
      <c r="H3" s="10"/>
      <c r="I3" s="10"/>
      <c r="J3" s="10"/>
      <c r="K3" s="10"/>
      <c r="L3" s="10"/>
      <c r="M3" s="10"/>
      <c r="N3" s="10"/>
      <c r="O3" s="10"/>
    </row>
    <row r="4" spans="1:15" ht="15.75" x14ac:dyDescent="0.25">
      <c r="A4" s="13"/>
      <c r="B4" s="13"/>
      <c r="C4" s="13"/>
      <c r="D4" s="13"/>
      <c r="E4" s="13"/>
      <c r="F4" s="13"/>
      <c r="G4" s="13"/>
      <c r="H4" s="10"/>
      <c r="I4" s="10"/>
      <c r="J4" s="10"/>
      <c r="K4" s="10"/>
      <c r="L4" s="10"/>
      <c r="M4" s="10"/>
      <c r="N4" s="10"/>
      <c r="O4" s="10"/>
    </row>
    <row r="5" spans="1:15" ht="16.5" thickBot="1" x14ac:dyDescent="0.3">
      <c r="A5" s="10"/>
      <c r="B5" s="10"/>
      <c r="C5" s="10"/>
      <c r="D5" s="10"/>
      <c r="E5" s="416" t="s">
        <v>258</v>
      </c>
      <c r="F5" s="15"/>
      <c r="G5" s="15"/>
      <c r="H5" s="10"/>
      <c r="I5" s="10"/>
      <c r="J5" s="10"/>
      <c r="K5" s="10"/>
      <c r="L5" s="10"/>
      <c r="M5" s="10"/>
      <c r="N5" s="10"/>
      <c r="O5" s="10"/>
    </row>
    <row r="6" spans="1:15" ht="16.5" thickBot="1" x14ac:dyDescent="0.3">
      <c r="A6" s="14"/>
      <c r="B6" s="93"/>
      <c r="C6" s="611"/>
      <c r="D6" s="611"/>
      <c r="E6" s="612"/>
      <c r="F6" s="52"/>
      <c r="G6" s="52"/>
      <c r="H6" s="10"/>
      <c r="I6" s="10"/>
      <c r="J6" s="10"/>
      <c r="K6" s="10"/>
      <c r="L6" s="10"/>
      <c r="M6" s="10"/>
      <c r="N6" s="10"/>
      <c r="O6" s="10"/>
    </row>
    <row r="7" spans="1:15" ht="12.75" customHeight="1" x14ac:dyDescent="0.2">
      <c r="A7" s="613" t="s">
        <v>127</v>
      </c>
      <c r="B7" s="606" t="s">
        <v>286</v>
      </c>
      <c r="C7" s="606" t="s">
        <v>287</v>
      </c>
      <c r="D7" s="609" t="s">
        <v>288</v>
      </c>
      <c r="E7" s="606" t="s">
        <v>286</v>
      </c>
      <c r="F7" s="9"/>
    </row>
    <row r="8" spans="1:15" ht="43.5" customHeight="1" thickBot="1" x14ac:dyDescent="0.25">
      <c r="A8" s="614"/>
      <c r="B8" s="607"/>
      <c r="C8" s="607"/>
      <c r="D8" s="610"/>
      <c r="E8" s="607"/>
      <c r="F8" s="86"/>
    </row>
    <row r="9" spans="1:15" ht="21" customHeight="1" thickBot="1" x14ac:dyDescent="0.25">
      <c r="A9" s="50" t="s">
        <v>128</v>
      </c>
      <c r="B9" s="113">
        <v>434213112</v>
      </c>
      <c r="C9" s="113">
        <v>103537054</v>
      </c>
      <c r="D9" s="298">
        <v>7179483</v>
      </c>
      <c r="E9" s="111">
        <f t="shared" ref="E9:E17" si="0">D9+C9+B9</f>
        <v>544929649</v>
      </c>
      <c r="F9" s="86"/>
      <c r="G9" s="85"/>
    </row>
    <row r="10" spans="1:15" ht="33" customHeight="1" thickBot="1" x14ac:dyDescent="0.25">
      <c r="A10" s="109" t="s">
        <v>129</v>
      </c>
      <c r="B10" s="113">
        <v>45300901</v>
      </c>
      <c r="C10" s="113">
        <v>20166095</v>
      </c>
      <c r="D10" s="298">
        <v>1386156</v>
      </c>
      <c r="E10" s="111">
        <f t="shared" si="0"/>
        <v>66853152</v>
      </c>
      <c r="F10" s="86"/>
      <c r="G10" s="85"/>
    </row>
    <row r="11" spans="1:15" ht="21" customHeight="1" thickBot="1" x14ac:dyDescent="0.25">
      <c r="A11" s="50" t="s">
        <v>130</v>
      </c>
      <c r="B11" s="113">
        <v>817070561</v>
      </c>
      <c r="C11" s="113">
        <v>25971587</v>
      </c>
      <c r="D11" s="298">
        <v>5473000</v>
      </c>
      <c r="E11" s="111">
        <f t="shared" si="0"/>
        <v>848515148</v>
      </c>
      <c r="F11" s="86"/>
      <c r="G11" s="85"/>
    </row>
    <row r="12" spans="1:15" ht="21" customHeight="1" thickBot="1" x14ac:dyDescent="0.25">
      <c r="A12" s="51" t="s">
        <v>131</v>
      </c>
      <c r="B12" s="114">
        <v>10215165</v>
      </c>
      <c r="C12" s="114"/>
      <c r="D12" s="298"/>
      <c r="E12" s="111">
        <f t="shared" si="0"/>
        <v>10215165</v>
      </c>
      <c r="F12" s="86"/>
      <c r="G12" s="85"/>
    </row>
    <row r="13" spans="1:15" ht="35.25" customHeight="1" thickBot="1" x14ac:dyDescent="0.25">
      <c r="A13" s="136" t="s">
        <v>242</v>
      </c>
      <c r="B13" s="150">
        <v>106228482</v>
      </c>
      <c r="C13" s="114">
        <v>5024165</v>
      </c>
      <c r="D13" s="298">
        <v>447255</v>
      </c>
      <c r="E13" s="111">
        <f t="shared" si="0"/>
        <v>111699902</v>
      </c>
      <c r="F13" s="86"/>
      <c r="G13" s="85"/>
    </row>
    <row r="14" spans="1:15" ht="35.25" customHeight="1" thickBot="1" x14ac:dyDescent="0.25">
      <c r="A14" s="136" t="s">
        <v>243</v>
      </c>
      <c r="B14" s="150">
        <v>2017288</v>
      </c>
      <c r="C14" s="114"/>
      <c r="D14" s="298"/>
      <c r="E14" s="111">
        <f t="shared" si="0"/>
        <v>2017288</v>
      </c>
      <c r="F14" s="86"/>
      <c r="G14" s="85"/>
    </row>
    <row r="15" spans="1:15" ht="35.25" customHeight="1" thickBot="1" x14ac:dyDescent="0.25">
      <c r="A15" s="109" t="s">
        <v>137</v>
      </c>
      <c r="B15" s="151">
        <v>224097615</v>
      </c>
      <c r="C15" s="151">
        <f t="shared" ref="C15:D15" si="1">SUM(C16:C17)</f>
        <v>0</v>
      </c>
      <c r="D15" s="151">
        <f t="shared" si="1"/>
        <v>0</v>
      </c>
      <c r="E15" s="111">
        <f>D15+C15+B15</f>
        <v>224097615</v>
      </c>
      <c r="F15" s="86"/>
      <c r="G15" s="85"/>
    </row>
    <row r="16" spans="1:15" ht="35.25" customHeight="1" thickBot="1" x14ac:dyDescent="0.25">
      <c r="A16" s="136" t="s">
        <v>246</v>
      </c>
      <c r="B16" s="150">
        <v>62944621</v>
      </c>
      <c r="C16" s="114"/>
      <c r="D16" s="299"/>
      <c r="E16" s="111">
        <f t="shared" si="0"/>
        <v>62944621</v>
      </c>
      <c r="F16" s="86"/>
      <c r="G16" s="85"/>
    </row>
    <row r="17" spans="1:8" ht="31.5" customHeight="1" thickBot="1" x14ac:dyDescent="0.25">
      <c r="A17" s="136" t="s">
        <v>247</v>
      </c>
      <c r="B17" s="114">
        <v>161152994</v>
      </c>
      <c r="C17" s="114"/>
      <c r="D17" s="299"/>
      <c r="E17" s="111">
        <f t="shared" si="0"/>
        <v>161152994</v>
      </c>
      <c r="F17" s="86"/>
      <c r="G17" s="85"/>
    </row>
    <row r="18" spans="1:8" ht="21" customHeight="1" thickBot="1" x14ac:dyDescent="0.25">
      <c r="A18" s="8" t="s">
        <v>29</v>
      </c>
      <c r="B18" s="111">
        <f>B9+B10+B11+B12+B13+B15</f>
        <v>1637125836</v>
      </c>
      <c r="C18" s="111">
        <f>SUM(C9:C15)</f>
        <v>154698901</v>
      </c>
      <c r="D18" s="111">
        <f>SUM(D9:D17)</f>
        <v>14485894</v>
      </c>
      <c r="E18" s="111">
        <f>SUM(E9:E15)-E14</f>
        <v>1806310631</v>
      </c>
      <c r="F18" s="86"/>
      <c r="G18" s="85"/>
    </row>
    <row r="19" spans="1:8" ht="21" customHeight="1" thickBot="1" x14ac:dyDescent="0.25">
      <c r="A19" s="11"/>
      <c r="B19" s="116"/>
      <c r="C19" s="116"/>
      <c r="D19" s="115"/>
      <c r="E19" s="117"/>
      <c r="F19" s="9"/>
      <c r="G19" s="85"/>
    </row>
    <row r="20" spans="1:8" s="171" customFormat="1" ht="21" customHeight="1" thickBot="1" x14ac:dyDescent="0.25">
      <c r="A20" s="170" t="s">
        <v>132</v>
      </c>
      <c r="B20" s="165">
        <v>1705637994</v>
      </c>
      <c r="C20" s="165">
        <v>2012000</v>
      </c>
      <c r="D20" s="165">
        <v>25400</v>
      </c>
      <c r="E20" s="173">
        <f>D20+C20+B20</f>
        <v>1707675394</v>
      </c>
      <c r="F20" s="86"/>
    </row>
    <row r="21" spans="1:8" s="171" customFormat="1" ht="21" customHeight="1" thickBot="1" x14ac:dyDescent="0.25">
      <c r="A21" s="170" t="s">
        <v>133</v>
      </c>
      <c r="B21" s="165">
        <v>45391427</v>
      </c>
      <c r="C21" s="165"/>
      <c r="D21" s="165"/>
      <c r="E21" s="173">
        <f>D21+C21+B21</f>
        <v>45391427</v>
      </c>
      <c r="F21" s="86"/>
    </row>
    <row r="22" spans="1:8" s="171" customFormat="1" ht="21" customHeight="1" thickBot="1" x14ac:dyDescent="0.25">
      <c r="A22" s="170" t="s">
        <v>134</v>
      </c>
      <c r="B22" s="165">
        <v>1207165</v>
      </c>
      <c r="C22" s="165"/>
      <c r="D22" s="165"/>
      <c r="E22" s="173">
        <f>D22+C22+B22</f>
        <v>1207165</v>
      </c>
      <c r="F22" s="86"/>
    </row>
    <row r="23" spans="1:8" s="171" customFormat="1" ht="42" customHeight="1" thickBot="1" x14ac:dyDescent="0.25">
      <c r="A23" s="172" t="s">
        <v>138</v>
      </c>
      <c r="B23" s="165">
        <v>10449365</v>
      </c>
      <c r="C23" s="165"/>
      <c r="D23" s="165"/>
      <c r="E23" s="173">
        <f>D23+C23+B23</f>
        <v>10449365</v>
      </c>
      <c r="F23" s="86"/>
    </row>
    <row r="24" spans="1:8" ht="21" customHeight="1" thickBot="1" x14ac:dyDescent="0.25">
      <c r="A24" s="8" t="s">
        <v>135</v>
      </c>
      <c r="B24" s="111">
        <f t="shared" ref="B24:D24" si="2">SUM(B20:B23)</f>
        <v>1762685951</v>
      </c>
      <c r="C24" s="111">
        <f t="shared" si="2"/>
        <v>2012000</v>
      </c>
      <c r="D24" s="111">
        <f t="shared" si="2"/>
        <v>25400</v>
      </c>
      <c r="E24" s="173">
        <f>D24+C24+B24</f>
        <v>1764723351</v>
      </c>
      <c r="F24" s="86"/>
      <c r="G24" s="85"/>
    </row>
    <row r="25" spans="1:8" ht="21" customHeight="1" thickBot="1" x14ac:dyDescent="0.25">
      <c r="A25" s="11"/>
      <c r="B25" s="116"/>
      <c r="C25" s="116"/>
      <c r="D25" s="115"/>
      <c r="E25" s="174"/>
      <c r="F25" s="9"/>
    </row>
    <row r="26" spans="1:8" ht="21" customHeight="1" thickBot="1" x14ac:dyDescent="0.25">
      <c r="A26" s="8" t="s">
        <v>244</v>
      </c>
      <c r="B26" s="118">
        <v>2260997</v>
      </c>
      <c r="C26" s="118"/>
      <c r="D26" s="94"/>
      <c r="E26" s="173">
        <f>D26+C26+B26</f>
        <v>2260997</v>
      </c>
      <c r="F26" s="9"/>
      <c r="G26" s="85"/>
    </row>
    <row r="27" spans="1:8" ht="21" customHeight="1" thickBot="1" x14ac:dyDescent="0.25">
      <c r="A27" s="11"/>
      <c r="B27" s="119"/>
      <c r="C27" s="116"/>
      <c r="D27" s="115"/>
      <c r="E27" s="174"/>
      <c r="F27" s="9"/>
      <c r="G27" s="2"/>
    </row>
    <row r="28" spans="1:8" ht="21" customHeight="1" thickBot="1" x14ac:dyDescent="0.25">
      <c r="A28" s="8" t="s">
        <v>30</v>
      </c>
      <c r="B28" s="111">
        <f>B18+B24+B26</f>
        <v>3402072784</v>
      </c>
      <c r="C28" s="111">
        <f t="shared" ref="C28:D28" si="3">C18+C24+C26</f>
        <v>156710901</v>
      </c>
      <c r="D28" s="111">
        <f t="shared" si="3"/>
        <v>14511294</v>
      </c>
      <c r="E28" s="111">
        <f>E18+E24+E26</f>
        <v>3573294979</v>
      </c>
      <c r="F28" s="9"/>
      <c r="G28" s="85"/>
    </row>
    <row r="29" spans="1:8" ht="21" customHeight="1" x14ac:dyDescent="0.2">
      <c r="A29" s="12"/>
      <c r="B29" s="120"/>
      <c r="C29" s="121"/>
      <c r="D29" s="120"/>
      <c r="E29" s="267"/>
      <c r="F29" s="9"/>
    </row>
    <row r="30" spans="1:8" x14ac:dyDescent="0.2">
      <c r="A30" s="9"/>
      <c r="B30" s="9"/>
      <c r="C30" s="9"/>
      <c r="D30" s="9"/>
      <c r="E30" s="9"/>
      <c r="F30" s="9"/>
    </row>
    <row r="31" spans="1:8" ht="16.5" customHeight="1" x14ac:dyDescent="0.2">
      <c r="A31" s="53"/>
      <c r="B31" s="53"/>
      <c r="C31" s="53"/>
      <c r="D31" s="53"/>
      <c r="E31" s="54"/>
      <c r="F31" s="9"/>
    </row>
    <row r="32" spans="1:8" x14ac:dyDescent="0.2">
      <c r="A32" s="9"/>
      <c r="B32" s="9"/>
      <c r="C32" s="9"/>
      <c r="D32" s="9"/>
      <c r="E32" s="9"/>
      <c r="F32" s="9"/>
      <c r="G32" s="9"/>
      <c r="H32" s="9"/>
    </row>
    <row r="33" spans="1:8" x14ac:dyDescent="0.2">
      <c r="A33" s="9"/>
      <c r="B33" s="9"/>
      <c r="C33" s="9"/>
      <c r="D33" s="9"/>
      <c r="E33" s="9"/>
      <c r="F33" s="9"/>
      <c r="G33" s="9"/>
      <c r="H33" s="9"/>
    </row>
    <row r="34" spans="1:8" x14ac:dyDescent="0.2">
      <c r="A34" s="9"/>
      <c r="B34" s="9"/>
      <c r="C34" s="9"/>
      <c r="D34" s="9"/>
      <c r="E34" s="9"/>
      <c r="F34" s="9"/>
      <c r="G34" s="9"/>
      <c r="H34" s="9"/>
    </row>
    <row r="35" spans="1:8" x14ac:dyDescent="0.2">
      <c r="A35" s="9"/>
      <c r="B35" s="9"/>
      <c r="C35" s="9"/>
      <c r="D35" s="9"/>
      <c r="E35" s="9"/>
      <c r="F35" s="9"/>
      <c r="G35" s="9"/>
      <c r="H35" s="9"/>
    </row>
    <row r="36" spans="1:8" x14ac:dyDescent="0.2">
      <c r="A36" s="9"/>
      <c r="B36" s="9"/>
      <c r="C36" s="9"/>
      <c r="D36" s="9"/>
      <c r="E36" s="9"/>
      <c r="F36" s="9"/>
      <c r="G36" s="9"/>
      <c r="H36" s="9"/>
    </row>
    <row r="37" spans="1:8" x14ac:dyDescent="0.2">
      <c r="A37" s="9"/>
      <c r="B37" s="9"/>
      <c r="C37" s="9"/>
      <c r="D37" s="9"/>
      <c r="E37" s="9"/>
      <c r="F37" s="9"/>
      <c r="G37" s="9"/>
      <c r="H37" s="9"/>
    </row>
    <row r="38" spans="1:8" x14ac:dyDescent="0.2">
      <c r="A38" s="9"/>
      <c r="B38" s="9"/>
      <c r="C38" s="9"/>
      <c r="D38" s="9"/>
      <c r="E38" s="9"/>
      <c r="F38" s="9"/>
      <c r="G38" s="9"/>
      <c r="H38" s="9"/>
    </row>
    <row r="39" spans="1:8" x14ac:dyDescent="0.2">
      <c r="A39" s="9"/>
      <c r="B39" s="9"/>
      <c r="C39" s="9"/>
      <c r="D39" s="9"/>
      <c r="E39" s="9"/>
      <c r="F39" s="9"/>
      <c r="G39" s="9"/>
      <c r="H39" s="9"/>
    </row>
  </sheetData>
  <mergeCells count="7">
    <mergeCell ref="E7:E8"/>
    <mergeCell ref="A2:E2"/>
    <mergeCell ref="B7:B8"/>
    <mergeCell ref="D7:D8"/>
    <mergeCell ref="C6:E6"/>
    <mergeCell ref="A7:A8"/>
    <mergeCell ref="C7:C8"/>
  </mergeCells>
  <phoneticPr fontId="3" type="noConversion"/>
  <pageMargins left="0.19685039370078741" right="0.19685039370078741" top="0.333125" bottom="0.39370078740157483" header="0.51181102362204722" footer="0.51181102362204722"/>
  <pageSetup paperSize="9" scale="78" orientation="landscape" r:id="rId1"/>
  <headerFooter alignWithMargins="0">
    <oddHeader>&amp;R2.sz. melléklet
..../2020.(......) Egyek Önk.</oddHeader>
  </headerFooter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5"/>
  <sheetViews>
    <sheetView zoomScale="80" zoomScaleNormal="80" zoomScaleSheetLayoutView="100" zoomScalePageLayoutView="90" workbookViewId="0">
      <selection activeCell="G18" sqref="G18"/>
    </sheetView>
  </sheetViews>
  <sheetFormatPr defaultRowHeight="12.75" x14ac:dyDescent="0.2"/>
  <cols>
    <col min="1" max="1" width="53.28515625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7.8554687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615" t="s">
        <v>307</v>
      </c>
      <c r="B2" s="616"/>
      <c r="C2" s="616"/>
      <c r="D2" s="616"/>
      <c r="E2" s="616"/>
      <c r="F2" s="616"/>
      <c r="G2" s="616"/>
      <c r="H2" s="616"/>
      <c r="I2" s="617"/>
      <c r="J2" s="617"/>
      <c r="K2" s="617"/>
      <c r="L2" s="617"/>
    </row>
    <row r="3" spans="1:12" ht="13.5" thickBot="1" x14ac:dyDescent="0.25">
      <c r="L3" s="146"/>
    </row>
    <row r="4" spans="1:12" ht="102" customHeight="1" thickBot="1" x14ac:dyDescent="0.25">
      <c r="A4" s="603" t="s">
        <v>110</v>
      </c>
      <c r="B4" s="106" t="s">
        <v>128</v>
      </c>
      <c r="C4" s="106" t="s">
        <v>139</v>
      </c>
      <c r="D4" s="106" t="s">
        <v>130</v>
      </c>
      <c r="E4" s="106" t="s">
        <v>140</v>
      </c>
      <c r="F4" s="106" t="s">
        <v>136</v>
      </c>
      <c r="G4" s="106" t="s">
        <v>261</v>
      </c>
      <c r="H4" s="106" t="s">
        <v>132</v>
      </c>
      <c r="I4" s="106" t="s">
        <v>133</v>
      </c>
      <c r="J4" s="106" t="s">
        <v>134</v>
      </c>
      <c r="K4" s="106" t="s">
        <v>142</v>
      </c>
      <c r="L4" s="107" t="s">
        <v>24</v>
      </c>
    </row>
    <row r="5" spans="1:12" ht="21" customHeight="1" thickBot="1" x14ac:dyDescent="0.25">
      <c r="A5" s="604"/>
      <c r="B5" s="530" t="s">
        <v>362</v>
      </c>
      <c r="C5" s="530" t="s">
        <v>362</v>
      </c>
      <c r="D5" s="530" t="s">
        <v>362</v>
      </c>
      <c r="E5" s="530" t="s">
        <v>362</v>
      </c>
      <c r="F5" s="530" t="s">
        <v>362</v>
      </c>
      <c r="G5" s="530" t="s">
        <v>362</v>
      </c>
      <c r="H5" s="530" t="s">
        <v>362</v>
      </c>
      <c r="I5" s="530" t="s">
        <v>362</v>
      </c>
      <c r="J5" s="530" t="s">
        <v>362</v>
      </c>
      <c r="K5" s="530" t="s">
        <v>362</v>
      </c>
      <c r="L5" s="530" t="s">
        <v>362</v>
      </c>
    </row>
    <row r="6" spans="1:12" ht="21" customHeight="1" thickBot="1" x14ac:dyDescent="0.25">
      <c r="A6" s="523" t="s">
        <v>152</v>
      </c>
      <c r="B6" s="463">
        <v>28908039</v>
      </c>
      <c r="C6" s="56">
        <v>5122888</v>
      </c>
      <c r="D6" s="84">
        <v>25919600</v>
      </c>
      <c r="E6" s="84"/>
      <c r="F6" s="84">
        <v>6693881</v>
      </c>
      <c r="G6" s="84">
        <v>2017288</v>
      </c>
      <c r="H6" s="56">
        <v>4345000</v>
      </c>
      <c r="I6" s="84"/>
      <c r="J6" s="84">
        <v>1153165</v>
      </c>
      <c r="K6" s="56"/>
      <c r="L6" s="135">
        <f>SUM(B6:K6)</f>
        <v>74159861</v>
      </c>
    </row>
    <row r="7" spans="1:12" ht="21" customHeight="1" thickBot="1" x14ac:dyDescent="0.25">
      <c r="A7" s="524" t="s">
        <v>119</v>
      </c>
      <c r="B7" s="463"/>
      <c r="C7" s="56"/>
      <c r="D7" s="84">
        <v>1261999</v>
      </c>
      <c r="E7" s="84"/>
      <c r="F7" s="56">
        <v>5000000</v>
      </c>
      <c r="G7" s="56">
        <v>1693514</v>
      </c>
      <c r="H7" s="56">
        <v>2487500</v>
      </c>
      <c r="I7" s="84"/>
      <c r="J7" s="84"/>
      <c r="K7" s="56"/>
      <c r="L7" s="135">
        <f t="shared" ref="L7:L42" si="0">SUM(B7:K7)</f>
        <v>10443013</v>
      </c>
    </row>
    <row r="8" spans="1:12" ht="31.5" customHeight="1" thickBot="1" x14ac:dyDescent="0.25">
      <c r="A8" s="525" t="s">
        <v>112</v>
      </c>
      <c r="B8" s="463"/>
      <c r="C8" s="56"/>
      <c r="D8" s="84">
        <v>68332887</v>
      </c>
      <c r="E8" s="84"/>
      <c r="F8" s="56">
        <v>4412508</v>
      </c>
      <c r="G8" s="56"/>
      <c r="H8" s="56">
        <v>64684255</v>
      </c>
      <c r="I8" s="84">
        <v>8744574</v>
      </c>
      <c r="J8" s="84">
        <v>54000</v>
      </c>
      <c r="K8" s="56"/>
      <c r="L8" s="135">
        <f>SUM(B8:K8)</f>
        <v>146228224</v>
      </c>
    </row>
    <row r="9" spans="1:12" ht="31.5" customHeight="1" thickBot="1" x14ac:dyDescent="0.25">
      <c r="A9" s="525" t="s">
        <v>233</v>
      </c>
      <c r="B9" s="463"/>
      <c r="C9" s="56"/>
      <c r="D9" s="84"/>
      <c r="E9" s="84"/>
      <c r="F9" s="56">
        <v>565446</v>
      </c>
      <c r="G9" s="56"/>
      <c r="H9" s="56"/>
      <c r="I9" s="84"/>
      <c r="J9" s="84"/>
      <c r="K9" s="56">
        <v>62944621</v>
      </c>
      <c r="L9" s="135">
        <f t="shared" si="0"/>
        <v>63510067</v>
      </c>
    </row>
    <row r="10" spans="1:12" ht="31.5" customHeight="1" thickBot="1" x14ac:dyDescent="0.25">
      <c r="A10" s="525" t="s">
        <v>259</v>
      </c>
      <c r="B10" s="463"/>
      <c r="C10" s="56"/>
      <c r="D10" s="84"/>
      <c r="E10" s="84"/>
      <c r="F10" s="56">
        <v>34278016</v>
      </c>
      <c r="G10" s="56"/>
      <c r="H10" s="56"/>
      <c r="I10" s="84"/>
      <c r="J10" s="84"/>
      <c r="K10" s="56">
        <v>161152994</v>
      </c>
      <c r="L10" s="135">
        <f t="shared" si="0"/>
        <v>195431010</v>
      </c>
    </row>
    <row r="11" spans="1:12" ht="21" customHeight="1" thickBot="1" x14ac:dyDescent="0.25">
      <c r="A11" s="526" t="s">
        <v>146</v>
      </c>
      <c r="B11" s="463"/>
      <c r="C11" s="56"/>
      <c r="D11" s="84"/>
      <c r="E11" s="84"/>
      <c r="F11" s="56">
        <v>25825425</v>
      </c>
      <c r="G11" s="56"/>
      <c r="H11" s="56"/>
      <c r="I11" s="84"/>
      <c r="J11" s="56"/>
      <c r="K11" s="56"/>
      <c r="L11" s="135">
        <f t="shared" si="0"/>
        <v>25825425</v>
      </c>
    </row>
    <row r="12" spans="1:12" ht="21" customHeight="1" thickBot="1" x14ac:dyDescent="0.25">
      <c r="A12" s="524" t="s">
        <v>363</v>
      </c>
      <c r="B12" s="463">
        <v>68873965</v>
      </c>
      <c r="C12" s="56">
        <v>4953895</v>
      </c>
      <c r="D12" s="84"/>
      <c r="E12" s="84"/>
      <c r="F12" s="56"/>
      <c r="G12" s="56"/>
      <c r="H12" s="56"/>
      <c r="I12" s="84"/>
      <c r="J12" s="56"/>
      <c r="K12" s="56"/>
      <c r="L12" s="135">
        <f t="shared" si="0"/>
        <v>73827860</v>
      </c>
    </row>
    <row r="13" spans="1:12" ht="21" customHeight="1" thickBot="1" x14ac:dyDescent="0.25">
      <c r="A13" s="524" t="s">
        <v>118</v>
      </c>
      <c r="B13" s="463">
        <v>325598701</v>
      </c>
      <c r="C13" s="56">
        <v>33039851</v>
      </c>
      <c r="D13" s="84">
        <v>58431083</v>
      </c>
      <c r="E13" s="84"/>
      <c r="F13" s="56">
        <v>7634776</v>
      </c>
      <c r="G13" s="56"/>
      <c r="H13" s="56">
        <v>49397492</v>
      </c>
      <c r="I13" s="84">
        <v>6532000</v>
      </c>
      <c r="J13" s="84"/>
      <c r="K13" s="56"/>
      <c r="L13" s="135">
        <f t="shared" si="0"/>
        <v>480633903</v>
      </c>
    </row>
    <row r="14" spans="1:12" ht="21" customHeight="1" thickBot="1" x14ac:dyDescent="0.25">
      <c r="A14" s="524" t="s">
        <v>236</v>
      </c>
      <c r="B14" s="463"/>
      <c r="C14" s="56"/>
      <c r="D14" s="84">
        <v>10000075</v>
      </c>
      <c r="E14" s="84"/>
      <c r="F14" s="56"/>
      <c r="G14" s="56"/>
      <c r="H14" s="56">
        <v>700000</v>
      </c>
      <c r="I14" s="84"/>
      <c r="J14" s="84"/>
      <c r="K14" s="56"/>
      <c r="L14" s="135">
        <f t="shared" si="0"/>
        <v>10700075</v>
      </c>
    </row>
    <row r="15" spans="1:12" s="90" customFormat="1" ht="21" customHeight="1" thickBot="1" x14ac:dyDescent="0.25">
      <c r="A15" s="526" t="s">
        <v>197</v>
      </c>
      <c r="B15" s="405"/>
      <c r="C15" s="56"/>
      <c r="D15" s="84">
        <v>44167529</v>
      </c>
      <c r="E15" s="84"/>
      <c r="F15" s="56"/>
      <c r="G15" s="56">
        <v>550599</v>
      </c>
      <c r="H15" s="56">
        <v>854330532</v>
      </c>
      <c r="I15" s="84">
        <v>9248958</v>
      </c>
      <c r="J15" s="84"/>
      <c r="K15" s="56"/>
      <c r="L15" s="135">
        <f t="shared" si="0"/>
        <v>908297618</v>
      </c>
    </row>
    <row r="16" spans="1:12" s="90" customFormat="1" ht="21" customHeight="1" thickBot="1" x14ac:dyDescent="0.25">
      <c r="A16" s="526" t="s">
        <v>309</v>
      </c>
      <c r="B16" s="405"/>
      <c r="C16" s="56"/>
      <c r="D16" s="84">
        <v>196849</v>
      </c>
      <c r="E16" s="84"/>
      <c r="F16" s="56"/>
      <c r="G16" s="56"/>
      <c r="H16" s="56">
        <v>136676212</v>
      </c>
      <c r="I16" s="84">
        <v>17450208</v>
      </c>
      <c r="J16" s="84"/>
      <c r="K16" s="56"/>
      <c r="L16" s="135">
        <f t="shared" si="0"/>
        <v>154323269</v>
      </c>
    </row>
    <row r="17" spans="1:12" s="90" customFormat="1" ht="21" customHeight="1" thickBot="1" x14ac:dyDescent="0.25">
      <c r="A17" s="526" t="s">
        <v>199</v>
      </c>
      <c r="B17" s="463"/>
      <c r="C17" s="56"/>
      <c r="D17" s="84">
        <v>7925000</v>
      </c>
      <c r="E17" s="84"/>
      <c r="F17" s="56">
        <v>2475945</v>
      </c>
      <c r="G17" s="56"/>
      <c r="H17" s="56"/>
      <c r="I17" s="84"/>
      <c r="J17" s="84"/>
      <c r="K17" s="56"/>
      <c r="L17" s="135">
        <f t="shared" si="0"/>
        <v>10400945</v>
      </c>
    </row>
    <row r="18" spans="1:12" s="90" customFormat="1" ht="30.75" customHeight="1" thickBot="1" x14ac:dyDescent="0.25">
      <c r="A18" s="522" t="s">
        <v>143</v>
      </c>
      <c r="B18" s="463"/>
      <c r="C18" s="56"/>
      <c r="D18" s="84"/>
      <c r="E18" s="84"/>
      <c r="F18" s="56">
        <v>1410140</v>
      </c>
      <c r="G18" s="56"/>
      <c r="H18" s="56"/>
      <c r="I18" s="84"/>
      <c r="J18" s="84"/>
      <c r="K18" s="56"/>
      <c r="L18" s="135">
        <f t="shared" si="0"/>
        <v>1410140</v>
      </c>
    </row>
    <row r="19" spans="1:12" s="90" customFormat="1" ht="21" customHeight="1" thickBot="1" x14ac:dyDescent="0.25">
      <c r="A19" s="527" t="s">
        <v>240</v>
      </c>
      <c r="B19" s="463"/>
      <c r="C19" s="56"/>
      <c r="D19" s="84">
        <v>497252776</v>
      </c>
      <c r="E19" s="84"/>
      <c r="F19" s="56">
        <v>50000</v>
      </c>
      <c r="G19" s="56"/>
      <c r="H19" s="56">
        <v>586479311</v>
      </c>
      <c r="I19" s="84"/>
      <c r="J19" s="84"/>
      <c r="K19" s="56"/>
      <c r="L19" s="135">
        <f t="shared" si="0"/>
        <v>1083782087</v>
      </c>
    </row>
    <row r="20" spans="1:12" s="90" customFormat="1" ht="21" customHeight="1" thickBot="1" x14ac:dyDescent="0.25">
      <c r="A20" s="527" t="s">
        <v>354</v>
      </c>
      <c r="B20" s="463"/>
      <c r="C20" s="56"/>
      <c r="D20" s="84">
        <v>2734490</v>
      </c>
      <c r="E20" s="84"/>
      <c r="F20" s="56"/>
      <c r="G20" s="56"/>
      <c r="H20" s="56">
        <v>250000</v>
      </c>
      <c r="I20" s="84"/>
      <c r="J20" s="84"/>
      <c r="K20" s="56"/>
      <c r="L20" s="135">
        <f t="shared" si="0"/>
        <v>2984490</v>
      </c>
    </row>
    <row r="21" spans="1:12" s="90" customFormat="1" ht="21" customHeight="1" thickBot="1" x14ac:dyDescent="0.25">
      <c r="A21" s="525" t="s">
        <v>145</v>
      </c>
      <c r="B21" s="463"/>
      <c r="C21" s="56"/>
      <c r="D21" s="84">
        <v>15397220</v>
      </c>
      <c r="E21" s="84"/>
      <c r="F21" s="56">
        <v>323796</v>
      </c>
      <c r="G21" s="56"/>
      <c r="H21" s="56">
        <v>4184396</v>
      </c>
      <c r="I21" s="84"/>
      <c r="J21" s="84"/>
      <c r="K21" s="56"/>
      <c r="L21" s="135">
        <f t="shared" si="0"/>
        <v>19905412</v>
      </c>
    </row>
    <row r="22" spans="1:12" s="90" customFormat="1" ht="21" customHeight="1" thickBot="1" x14ac:dyDescent="0.25">
      <c r="A22" s="526" t="s">
        <v>113</v>
      </c>
      <c r="B22" s="463">
        <v>3719938</v>
      </c>
      <c r="C22" s="56">
        <v>828465</v>
      </c>
      <c r="D22" s="84">
        <v>9885769</v>
      </c>
      <c r="E22" s="84"/>
      <c r="F22" s="56">
        <v>1766804</v>
      </c>
      <c r="G22" s="56"/>
      <c r="H22" s="56"/>
      <c r="I22" s="84"/>
      <c r="J22" s="84"/>
      <c r="K22" s="56"/>
      <c r="L22" s="135">
        <f t="shared" si="0"/>
        <v>16200976</v>
      </c>
    </row>
    <row r="23" spans="1:12" ht="21" customHeight="1" thickBot="1" x14ac:dyDescent="0.25">
      <c r="A23" s="526" t="s">
        <v>147</v>
      </c>
      <c r="B23" s="463">
        <v>600000</v>
      </c>
      <c r="C23" s="56">
        <v>106060</v>
      </c>
      <c r="D23" s="84">
        <v>2087000</v>
      </c>
      <c r="E23" s="84"/>
      <c r="F23" s="56"/>
      <c r="G23" s="56"/>
      <c r="H23" s="56"/>
      <c r="I23" s="84"/>
      <c r="J23" s="56"/>
      <c r="K23" s="56"/>
      <c r="L23" s="135">
        <f t="shared" si="0"/>
        <v>2793060</v>
      </c>
    </row>
    <row r="24" spans="1:12" ht="21" customHeight="1" thickBot="1" x14ac:dyDescent="0.25">
      <c r="A24" s="526" t="s">
        <v>148</v>
      </c>
      <c r="B24" s="463"/>
      <c r="C24" s="56"/>
      <c r="D24" s="84">
        <v>11786139</v>
      </c>
      <c r="E24" s="84"/>
      <c r="F24" s="56"/>
      <c r="G24" s="56"/>
      <c r="H24" s="56"/>
      <c r="I24" s="84"/>
      <c r="J24" s="56"/>
      <c r="K24" s="56"/>
      <c r="L24" s="135">
        <f t="shared" si="0"/>
        <v>11786139</v>
      </c>
    </row>
    <row r="25" spans="1:12" ht="21" customHeight="1" thickBot="1" x14ac:dyDescent="0.25">
      <c r="A25" s="526" t="s">
        <v>149</v>
      </c>
      <c r="B25" s="463"/>
      <c r="C25" s="56"/>
      <c r="D25" s="84">
        <v>16129431</v>
      </c>
      <c r="E25" s="84"/>
      <c r="F25" s="56">
        <v>776122</v>
      </c>
      <c r="G25" s="56"/>
      <c r="H25" s="56"/>
      <c r="I25" s="84"/>
      <c r="J25" s="56"/>
      <c r="K25" s="56"/>
      <c r="L25" s="135">
        <f t="shared" si="0"/>
        <v>16905553</v>
      </c>
    </row>
    <row r="26" spans="1:12" ht="21" customHeight="1" thickBot="1" x14ac:dyDescent="0.25">
      <c r="A26" s="526" t="s">
        <v>150</v>
      </c>
      <c r="B26" s="463"/>
      <c r="C26" s="56"/>
      <c r="D26" s="84">
        <v>279400</v>
      </c>
      <c r="E26" s="84"/>
      <c r="F26" s="56"/>
      <c r="G26" s="56"/>
      <c r="H26" s="56"/>
      <c r="I26" s="84"/>
      <c r="J26" s="56"/>
      <c r="K26" s="56"/>
      <c r="L26" s="135">
        <f t="shared" si="0"/>
        <v>279400</v>
      </c>
    </row>
    <row r="27" spans="1:12" ht="21" customHeight="1" thickBot="1" x14ac:dyDescent="0.25">
      <c r="A27" s="526" t="s">
        <v>234</v>
      </c>
      <c r="B27" s="463"/>
      <c r="C27" s="56"/>
      <c r="D27" s="84">
        <v>207000</v>
      </c>
      <c r="E27" s="84"/>
      <c r="F27" s="56"/>
      <c r="G27" s="56"/>
      <c r="H27" s="56"/>
      <c r="I27" s="84"/>
      <c r="J27" s="56"/>
      <c r="K27" s="56"/>
      <c r="L27" s="135">
        <f t="shared" si="0"/>
        <v>207000</v>
      </c>
    </row>
    <row r="28" spans="1:12" ht="36" customHeight="1" thickBot="1" x14ac:dyDescent="0.25">
      <c r="A28" s="525" t="s">
        <v>364</v>
      </c>
      <c r="B28" s="463"/>
      <c r="C28" s="56"/>
      <c r="D28" s="84">
        <v>268210</v>
      </c>
      <c r="E28" s="84"/>
      <c r="F28" s="56"/>
      <c r="G28" s="56"/>
      <c r="H28" s="56">
        <v>29290</v>
      </c>
      <c r="I28" s="84"/>
      <c r="J28" s="56"/>
      <c r="K28" s="56"/>
      <c r="L28" s="135">
        <f t="shared" si="0"/>
        <v>297500</v>
      </c>
    </row>
    <row r="29" spans="1:12" s="169" customFormat="1" ht="21" customHeight="1" thickBot="1" x14ac:dyDescent="0.25">
      <c r="A29" s="535" t="s">
        <v>124</v>
      </c>
      <c r="B29" s="463"/>
      <c r="C29" s="56"/>
      <c r="D29" s="84"/>
      <c r="E29" s="84"/>
      <c r="F29" s="56"/>
      <c r="G29" s="56"/>
      <c r="H29" s="56"/>
      <c r="I29" s="84">
        <v>2024000</v>
      </c>
      <c r="J29" s="56"/>
      <c r="K29" s="56"/>
      <c r="L29" s="135">
        <f t="shared" si="0"/>
        <v>2024000</v>
      </c>
    </row>
    <row r="30" spans="1:12" ht="21" customHeight="1" thickBot="1" x14ac:dyDescent="0.25">
      <c r="A30" s="526" t="s">
        <v>144</v>
      </c>
      <c r="B30" s="463"/>
      <c r="C30" s="56"/>
      <c r="D30" s="84">
        <v>432020</v>
      </c>
      <c r="E30" s="84"/>
      <c r="F30" s="56">
        <v>445524</v>
      </c>
      <c r="G30" s="56"/>
      <c r="H30" s="56"/>
      <c r="I30" s="84"/>
      <c r="J30" s="84"/>
      <c r="K30" s="56"/>
      <c r="L30" s="135">
        <f t="shared" si="0"/>
        <v>877544</v>
      </c>
    </row>
    <row r="31" spans="1:12" ht="21" customHeight="1" thickBot="1" x14ac:dyDescent="0.25">
      <c r="A31" s="524" t="s">
        <v>235</v>
      </c>
      <c r="B31" s="463"/>
      <c r="C31" s="56"/>
      <c r="D31" s="84"/>
      <c r="E31" s="84"/>
      <c r="F31" s="56">
        <v>3210000</v>
      </c>
      <c r="G31" s="56"/>
      <c r="H31" s="56"/>
      <c r="I31" s="84"/>
      <c r="J31" s="84"/>
      <c r="K31" s="56"/>
      <c r="L31" s="135">
        <f t="shared" si="0"/>
        <v>3210000</v>
      </c>
    </row>
    <row r="32" spans="1:12" ht="21" customHeight="1" thickBot="1" x14ac:dyDescent="0.25">
      <c r="A32" s="524" t="s">
        <v>356</v>
      </c>
      <c r="B32" s="463"/>
      <c r="C32" s="56"/>
      <c r="D32" s="84">
        <v>208600</v>
      </c>
      <c r="E32" s="84"/>
      <c r="F32" s="56"/>
      <c r="G32" s="56"/>
      <c r="H32" s="56"/>
      <c r="I32" s="84"/>
      <c r="J32" s="84"/>
      <c r="K32" s="56"/>
      <c r="L32" s="135">
        <f t="shared" si="0"/>
        <v>208600</v>
      </c>
    </row>
    <row r="33" spans="1:12" ht="21" customHeight="1" thickBot="1" x14ac:dyDescent="0.25">
      <c r="A33" s="524" t="s">
        <v>310</v>
      </c>
      <c r="B33" s="463">
        <v>448126</v>
      </c>
      <c r="C33" s="56">
        <v>146968</v>
      </c>
      <c r="D33" s="84">
        <v>3196407</v>
      </c>
      <c r="E33" s="84"/>
      <c r="F33" s="56">
        <v>691414</v>
      </c>
      <c r="G33" s="56">
        <v>16884</v>
      </c>
      <c r="H33" s="56"/>
      <c r="I33" s="84"/>
      <c r="J33" s="84"/>
      <c r="K33" s="56"/>
      <c r="L33" s="135">
        <f t="shared" si="0"/>
        <v>4499799</v>
      </c>
    </row>
    <row r="34" spans="1:12" ht="21" customHeight="1" thickBot="1" x14ac:dyDescent="0.25">
      <c r="A34" s="524" t="s">
        <v>260</v>
      </c>
      <c r="B34" s="463"/>
      <c r="C34" s="56"/>
      <c r="D34" s="84">
        <v>10586695</v>
      </c>
      <c r="E34" s="84"/>
      <c r="F34" s="56"/>
      <c r="G34" s="56"/>
      <c r="H34" s="56"/>
      <c r="I34" s="84"/>
      <c r="J34" s="84"/>
      <c r="K34" s="56"/>
      <c r="L34" s="135">
        <f t="shared" si="0"/>
        <v>10586695</v>
      </c>
    </row>
    <row r="35" spans="1:12" ht="21" customHeight="1" thickBot="1" x14ac:dyDescent="0.25">
      <c r="A35" s="524" t="s">
        <v>365</v>
      </c>
      <c r="B35" s="463"/>
      <c r="C35" s="56"/>
      <c r="D35" s="84"/>
      <c r="E35" s="84">
        <v>52000</v>
      </c>
      <c r="F35" s="56"/>
      <c r="G35" s="56"/>
      <c r="H35" s="56"/>
      <c r="I35" s="84"/>
      <c r="J35" s="84"/>
      <c r="K35" s="56"/>
      <c r="L35" s="135">
        <f t="shared" si="0"/>
        <v>52000</v>
      </c>
    </row>
    <row r="36" spans="1:12" ht="21" customHeight="1" thickBot="1" x14ac:dyDescent="0.25">
      <c r="A36" s="524" t="s">
        <v>200</v>
      </c>
      <c r="B36" s="463"/>
      <c r="C36" s="56"/>
      <c r="D36" s="84"/>
      <c r="E36" s="84">
        <v>1900000</v>
      </c>
      <c r="F36" s="56"/>
      <c r="G36" s="56"/>
      <c r="H36" s="56"/>
      <c r="I36" s="84"/>
      <c r="J36" s="84"/>
      <c r="K36" s="56"/>
      <c r="L36" s="135">
        <f t="shared" si="0"/>
        <v>1900000</v>
      </c>
    </row>
    <row r="37" spans="1:12" ht="40.5" customHeight="1" thickBot="1" x14ac:dyDescent="0.25">
      <c r="A37" s="528" t="s">
        <v>111</v>
      </c>
      <c r="B37" s="463"/>
      <c r="C37" s="56"/>
      <c r="D37" s="84">
        <v>635000</v>
      </c>
      <c r="E37" s="84"/>
      <c r="F37" s="56">
        <v>3705397</v>
      </c>
      <c r="G37" s="56"/>
      <c r="H37" s="56"/>
      <c r="I37" s="84"/>
      <c r="J37" s="84"/>
      <c r="K37" s="56"/>
      <c r="L37" s="135">
        <f t="shared" si="0"/>
        <v>4340397</v>
      </c>
    </row>
    <row r="38" spans="1:12" ht="21" customHeight="1" thickBot="1" x14ac:dyDescent="0.25">
      <c r="A38" s="524" t="s">
        <v>117</v>
      </c>
      <c r="B38" s="463">
        <v>3362850</v>
      </c>
      <c r="C38" s="56">
        <v>679671</v>
      </c>
      <c r="D38" s="84">
        <v>1580419</v>
      </c>
      <c r="E38" s="84"/>
      <c r="F38" s="56"/>
      <c r="G38" s="56"/>
      <c r="H38" s="56">
        <v>682319</v>
      </c>
      <c r="I38" s="69"/>
      <c r="J38" s="69"/>
      <c r="K38" s="56"/>
      <c r="L38" s="135">
        <f t="shared" si="0"/>
        <v>6305259</v>
      </c>
    </row>
    <row r="39" spans="1:12" ht="21" customHeight="1" thickBot="1" x14ac:dyDescent="0.25">
      <c r="A39" s="524" t="s">
        <v>151</v>
      </c>
      <c r="B39" s="463"/>
      <c r="C39" s="56"/>
      <c r="D39" s="84">
        <v>5118000</v>
      </c>
      <c r="E39" s="84">
        <v>8263165</v>
      </c>
      <c r="F39" s="56">
        <v>4946000</v>
      </c>
      <c r="G39" s="56"/>
      <c r="H39" s="56"/>
      <c r="I39" s="84"/>
      <c r="J39" s="84"/>
      <c r="K39" s="56"/>
      <c r="L39" s="135">
        <f t="shared" si="0"/>
        <v>18327165</v>
      </c>
    </row>
    <row r="40" spans="1:12" ht="33" customHeight="1" thickBot="1" x14ac:dyDescent="0.25">
      <c r="A40" s="531" t="s">
        <v>375</v>
      </c>
      <c r="B40" s="463">
        <v>2615100</v>
      </c>
      <c r="C40" s="56">
        <v>409496</v>
      </c>
      <c r="D40" s="84">
        <v>18699059</v>
      </c>
      <c r="E40" s="84"/>
      <c r="F40" s="56"/>
      <c r="G40" s="56"/>
      <c r="H40" s="56">
        <v>1391687</v>
      </c>
      <c r="I40" s="84">
        <v>1391687</v>
      </c>
      <c r="J40" s="84"/>
      <c r="K40" s="56"/>
      <c r="L40" s="135">
        <f t="shared" si="0"/>
        <v>24507029</v>
      </c>
    </row>
    <row r="41" spans="1:12" ht="34.5" customHeight="1" thickBot="1" x14ac:dyDescent="0.25">
      <c r="A41" s="531" t="s">
        <v>358</v>
      </c>
      <c r="B41" s="463">
        <v>86393</v>
      </c>
      <c r="C41" s="56">
        <v>13607</v>
      </c>
      <c r="D41" s="84">
        <v>508000</v>
      </c>
      <c r="E41" s="84"/>
      <c r="F41" s="56"/>
      <c r="G41" s="56"/>
      <c r="H41" s="56"/>
      <c r="I41" s="84"/>
      <c r="J41" s="84"/>
      <c r="K41" s="56"/>
      <c r="L41" s="135">
        <f t="shared" si="0"/>
        <v>608000</v>
      </c>
    </row>
    <row r="42" spans="1:12" ht="33.75" customHeight="1" thickBot="1" x14ac:dyDescent="0.25">
      <c r="A42" s="529" t="s">
        <v>116</v>
      </c>
      <c r="B42" s="463"/>
      <c r="C42" s="56"/>
      <c r="D42" s="84">
        <v>3843904</v>
      </c>
      <c r="E42" s="84"/>
      <c r="F42" s="56"/>
      <c r="G42" s="56"/>
      <c r="H42" s="56"/>
      <c r="I42" s="84"/>
      <c r="J42" s="56"/>
      <c r="K42" s="56">
        <v>10449365</v>
      </c>
      <c r="L42" s="135">
        <f t="shared" si="0"/>
        <v>14293269</v>
      </c>
    </row>
    <row r="43" spans="1:12" ht="21" customHeight="1" thickBot="1" x14ac:dyDescent="0.25">
      <c r="A43" s="88" t="s">
        <v>14</v>
      </c>
      <c r="B43" s="536">
        <f t="shared" ref="B43:K43" si="1">SUM(B6:B42)</f>
        <v>434213112</v>
      </c>
      <c r="C43" s="536">
        <f t="shared" si="1"/>
        <v>45300901</v>
      </c>
      <c r="D43" s="536">
        <f t="shared" si="1"/>
        <v>817070561</v>
      </c>
      <c r="E43" s="536">
        <f t="shared" si="1"/>
        <v>10215165</v>
      </c>
      <c r="F43" s="536">
        <f t="shared" si="1"/>
        <v>104211194</v>
      </c>
      <c r="G43" s="536">
        <f t="shared" si="1"/>
        <v>4278285</v>
      </c>
      <c r="H43" s="536">
        <f t="shared" si="1"/>
        <v>1705637994</v>
      </c>
      <c r="I43" s="536">
        <f t="shared" si="1"/>
        <v>45391427</v>
      </c>
      <c r="J43" s="536">
        <f t="shared" si="1"/>
        <v>1207165</v>
      </c>
      <c r="K43" s="536">
        <f t="shared" si="1"/>
        <v>234546980</v>
      </c>
      <c r="L43" s="135">
        <f>SUM(B43:K43)</f>
        <v>3402072784</v>
      </c>
    </row>
    <row r="45" spans="1:12" s="415" customFormat="1" x14ac:dyDescent="0.2"/>
    <row r="46" spans="1:12" s="415" customFormat="1" x14ac:dyDescent="0.2"/>
    <row r="47" spans="1:12" x14ac:dyDescent="0.2">
      <c r="A47" s="91"/>
      <c r="B47" s="21"/>
      <c r="C47" s="21"/>
      <c r="D47" s="21"/>
      <c r="E47" s="21"/>
      <c r="F47" s="21"/>
      <c r="G47" s="21"/>
      <c r="H47" s="21"/>
      <c r="L47" s="443"/>
    </row>
    <row r="48" spans="1:12" x14ac:dyDescent="0.2">
      <c r="A48" s="92"/>
      <c r="B48" s="24"/>
      <c r="C48" s="24"/>
      <c r="D48" s="24"/>
      <c r="E48" s="24"/>
      <c r="F48" s="24"/>
      <c r="G48" s="24"/>
      <c r="H48" s="24"/>
      <c r="L48" s="415"/>
    </row>
    <row r="49" spans="1:12" x14ac:dyDescent="0.2">
      <c r="A49" s="25"/>
      <c r="B49" s="79"/>
      <c r="C49" s="79"/>
      <c r="D49" s="79"/>
      <c r="E49" s="79"/>
      <c r="F49" s="79"/>
      <c r="G49" s="79"/>
      <c r="H49" s="79"/>
      <c r="L49" s="415"/>
    </row>
    <row r="50" spans="1:12" x14ac:dyDescent="0.2">
      <c r="A50" s="25"/>
      <c r="B50" s="79"/>
      <c r="C50" s="79"/>
      <c r="D50" s="80"/>
      <c r="E50" s="79"/>
      <c r="F50" s="79"/>
      <c r="G50" s="79"/>
      <c r="H50" s="79"/>
      <c r="L50" s="415"/>
    </row>
    <row r="51" spans="1:12" x14ac:dyDescent="0.2">
      <c r="A51" s="25"/>
      <c r="B51" s="79"/>
      <c r="C51" s="79"/>
      <c r="D51" s="79"/>
      <c r="E51" s="79"/>
      <c r="F51" s="79"/>
      <c r="G51" s="79"/>
      <c r="H51" s="79"/>
      <c r="L51" s="415"/>
    </row>
    <row r="52" spans="1:12" x14ac:dyDescent="0.2">
      <c r="A52" s="25"/>
      <c r="B52" s="79"/>
      <c r="C52" s="79"/>
      <c r="D52" s="79"/>
      <c r="E52" s="79"/>
      <c r="F52" s="79"/>
      <c r="G52" s="79"/>
      <c r="H52" s="79"/>
      <c r="L52" s="415"/>
    </row>
    <row r="53" spans="1:12" x14ac:dyDescent="0.2">
      <c r="A53" s="25"/>
      <c r="B53" s="79"/>
      <c r="C53" s="79"/>
      <c r="D53" s="79"/>
      <c r="E53" s="79"/>
      <c r="F53" s="79"/>
      <c r="G53" s="79"/>
      <c r="H53" s="79"/>
    </row>
    <row r="54" spans="1:12" x14ac:dyDescent="0.2">
      <c r="A54" s="25"/>
      <c r="B54" s="79"/>
      <c r="C54" s="79"/>
      <c r="D54" s="79"/>
      <c r="E54" s="79"/>
      <c r="F54" s="79"/>
      <c r="G54" s="79"/>
      <c r="H54" s="79"/>
    </row>
    <row r="55" spans="1:12" x14ac:dyDescent="0.2">
      <c r="A55" s="25"/>
      <c r="B55" s="79"/>
      <c r="C55" s="79"/>
      <c r="D55" s="79"/>
      <c r="E55" s="79"/>
      <c r="F55" s="79"/>
      <c r="G55" s="79"/>
      <c r="H55" s="79"/>
    </row>
    <row r="56" spans="1:12" x14ac:dyDescent="0.2">
      <c r="A56" s="25"/>
      <c r="B56" s="79"/>
      <c r="C56" s="79"/>
      <c r="D56" s="79"/>
      <c r="E56" s="79"/>
      <c r="F56" s="79"/>
      <c r="G56" s="79"/>
      <c r="H56" s="79"/>
    </row>
    <row r="57" spans="1:12" x14ac:dyDescent="0.2">
      <c r="A57" s="25"/>
      <c r="B57" s="79"/>
      <c r="C57" s="79"/>
      <c r="D57" s="79"/>
      <c r="E57" s="79"/>
      <c r="F57" s="79"/>
      <c r="G57" s="79"/>
      <c r="H57" s="79"/>
    </row>
    <row r="58" spans="1:12" x14ac:dyDescent="0.2">
      <c r="A58" s="25"/>
      <c r="B58" s="79"/>
      <c r="C58" s="79"/>
      <c r="D58" s="79"/>
      <c r="E58" s="79"/>
      <c r="F58" s="79"/>
      <c r="G58" s="79"/>
      <c r="H58" s="79"/>
    </row>
    <row r="59" spans="1:12" x14ac:dyDescent="0.2">
      <c r="A59" s="25"/>
      <c r="B59" s="79"/>
      <c r="C59" s="79"/>
      <c r="D59" s="79"/>
      <c r="E59" s="79"/>
      <c r="F59" s="79"/>
      <c r="G59" s="79"/>
      <c r="H59" s="79"/>
    </row>
    <row r="60" spans="1:12" x14ac:dyDescent="0.2">
      <c r="A60" s="25"/>
      <c r="B60" s="79"/>
      <c r="C60" s="79"/>
      <c r="D60" s="79"/>
      <c r="E60" s="79"/>
      <c r="F60" s="79"/>
      <c r="G60" s="79"/>
      <c r="H60" s="79"/>
      <c r="I60" s="1"/>
    </row>
    <row r="61" spans="1:12" x14ac:dyDescent="0.2">
      <c r="A61" s="25"/>
      <c r="B61" s="79"/>
      <c r="C61" s="79"/>
      <c r="D61" s="79"/>
      <c r="E61" s="79"/>
      <c r="F61" s="79"/>
      <c r="G61" s="79"/>
      <c r="H61" s="79"/>
    </row>
    <row r="62" spans="1:12" x14ac:dyDescent="0.2">
      <c r="A62" s="25"/>
      <c r="B62" s="79"/>
      <c r="C62" s="79"/>
      <c r="D62" s="79"/>
      <c r="E62" s="79"/>
      <c r="F62" s="79"/>
      <c r="G62" s="79"/>
      <c r="H62" s="79"/>
    </row>
    <row r="63" spans="1:12" x14ac:dyDescent="0.2">
      <c r="A63" s="92"/>
      <c r="B63" s="81"/>
      <c r="C63" s="81"/>
      <c r="D63" s="81"/>
      <c r="E63" s="81"/>
      <c r="F63" s="81"/>
      <c r="G63" s="81"/>
      <c r="H63" s="81"/>
    </row>
    <row r="64" spans="1:12" x14ac:dyDescent="0.2">
      <c r="B64" s="1"/>
      <c r="C64" s="1"/>
      <c r="D64" s="1"/>
      <c r="E64" s="1"/>
      <c r="F64" s="1"/>
      <c r="G64" s="1"/>
      <c r="H64" s="1"/>
    </row>
    <row r="65" spans="2:8" x14ac:dyDescent="0.2">
      <c r="B65" s="1"/>
      <c r="C65" s="1"/>
      <c r="D65" s="1"/>
      <c r="E65" s="1"/>
      <c r="F65" s="1"/>
      <c r="G65" s="1"/>
      <c r="H65" s="1"/>
    </row>
  </sheetData>
  <mergeCells count="2">
    <mergeCell ref="A2:L2"/>
    <mergeCell ref="A4:A5"/>
  </mergeCells>
  <phoneticPr fontId="33" type="noConversion"/>
  <pageMargins left="0.74803149606299213" right="0.74803149606299213" top="0.55555555555555558" bottom="0.40509259259259262" header="0.20254629629629631" footer="0.51181102362204722"/>
  <pageSetup paperSize="9" scale="50" orientation="landscape" r:id="rId1"/>
  <headerFooter alignWithMargins="0">
    <oddHeader>&amp;R2.1. sz. melléklet
..../ 2020.(.......) Egyek Önk.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20</vt:i4>
      </vt:variant>
      <vt:variant>
        <vt:lpstr>Névvel ellátott tartományok</vt:lpstr>
      </vt:variant>
      <vt:variant>
        <vt:i4>13</vt:i4>
      </vt:variant>
    </vt:vector>
  </HeadingPairs>
  <TitlesOfParts>
    <vt:vector size="33" baseType="lpstr">
      <vt:lpstr>bevétel 1.m. </vt:lpstr>
      <vt:lpstr>Bevétel Önkormányzat 1.1 </vt:lpstr>
      <vt:lpstr>Bev.étel Önk.köt.fel. 1.1)a</vt:lpstr>
      <vt:lpstr>Bevétel Polg.Hivatal 1.2 </vt:lpstr>
      <vt:lpstr>Bev. Polg.Hiv. köt.fel. 1.2)a</vt:lpstr>
      <vt:lpstr>Bevétel Könyvtár-Műv.h. 1.3. </vt:lpstr>
      <vt:lpstr>Bev.Könyvt.Műv.h.köt.fel.1.3)a</vt:lpstr>
      <vt:lpstr>Kiadások 2.</vt:lpstr>
      <vt:lpstr>önkormányzat kiadásai 2.1. </vt:lpstr>
      <vt:lpstr>önk.köt.fel.kiadásai 2.1.)a</vt:lpstr>
      <vt:lpstr>Polg.Hivatal kiadásai 2.2</vt:lpstr>
      <vt:lpstr>Polg.Hivatal kiadásai 2.2)a</vt:lpstr>
      <vt:lpstr>Könyvtár és Műv.H. kiadásai 2.3</vt:lpstr>
      <vt:lpstr>Könyvtár és Műv.H. k 2.3)a</vt:lpstr>
      <vt:lpstr>Működési kiadások 3.</vt:lpstr>
      <vt:lpstr>Felhalmozás 4.mell.</vt:lpstr>
      <vt:lpstr>Mérleg 5.</vt:lpstr>
      <vt:lpstr>Előirányzat felh. 6.</vt:lpstr>
      <vt:lpstr>mérleg 3 éves 7.</vt:lpstr>
      <vt:lpstr>Tartalék 8.</vt:lpstr>
      <vt:lpstr>'Bev. Polg.Hiv. köt.fel. 1.2)a'!Nyomtatási_terület</vt:lpstr>
      <vt:lpstr>'Bev.Könyvt.Műv.h.köt.fel.1.3)a'!Nyomtatási_terület</vt:lpstr>
      <vt:lpstr>'bevétel 1.m. '!Nyomtatási_terület</vt:lpstr>
      <vt:lpstr>'Bevétel Polg.Hivatal 1.2 '!Nyomtatási_terület</vt:lpstr>
      <vt:lpstr>'Felhalmozás 4.mell.'!Nyomtatási_terület</vt:lpstr>
      <vt:lpstr>'Kiadások 2.'!Nyomtatási_terület</vt:lpstr>
      <vt:lpstr>'mérleg 3 éves 7.'!Nyomtatási_terület</vt:lpstr>
      <vt:lpstr>'Mérleg 5.'!Nyomtatási_terület</vt:lpstr>
      <vt:lpstr>'önk.köt.fel.kiadásai 2.1.)a'!Nyomtatási_terület</vt:lpstr>
      <vt:lpstr>'önkormányzat kiadásai 2.1. '!Nyomtatási_terület</vt:lpstr>
      <vt:lpstr>'Polg.Hivatal kiadásai 2.2'!Nyomtatási_terület</vt:lpstr>
      <vt:lpstr>'Polg.Hivatal kiadásai 2.2)a'!Nyomtatási_terület</vt:lpstr>
      <vt:lpstr>'Tartalék 8.'!Nyomtatási_terület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Fekete Lászlóné</cp:lastModifiedBy>
  <cp:lastPrinted>2020-02-19T08:14:24Z</cp:lastPrinted>
  <dcterms:created xsi:type="dcterms:W3CDTF">1999-11-19T07:39:00Z</dcterms:created>
  <dcterms:modified xsi:type="dcterms:W3CDTF">2020-02-19T08:14:44Z</dcterms:modified>
</cp:coreProperties>
</file>