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180" windowWidth="15480" windowHeight="8280" firstSheet="2" activeTab="5"/>
  </bookViews>
  <sheets>
    <sheet name="bevétel 1.m. " sheetId="98" r:id="rId1"/>
    <sheet name="Bevétel Önkormányzat 1.1 " sheetId="99" r:id="rId2"/>
    <sheet name="Bev.étel Önk.köt.fel. 1.1)a" sheetId="145" r:id="rId3"/>
    <sheet name="Bev.Önk.önként váll.fel.1.1)b" sheetId="117" r:id="rId4"/>
    <sheet name="Támogatás 1.2" sheetId="58" r:id="rId5"/>
    <sheet name="Mérleg 2.m." sheetId="102" r:id="rId6"/>
  </sheets>
  <definedNames>
    <definedName name="_xlnm.Print_Titles" localSheetId="4">'Támogatás 1.2'!$1:$3</definedName>
    <definedName name="_xlnm.Print_Area" localSheetId="0">'bevétel 1.m. '!$A$1:$E$46</definedName>
    <definedName name="_xlnm.Print_Area" localSheetId="5">'Mérleg 2.m.'!$A$1:$F$66</definedName>
    <definedName name="_xlnm.Print_Area" localSheetId="4">'Támogatás 1.2'!$A$1:$H$20</definedName>
  </definedNames>
  <calcPr calcId="145621"/>
</workbook>
</file>

<file path=xl/calcChain.xml><?xml version="1.0" encoding="utf-8"?>
<calcChain xmlns="http://schemas.openxmlformats.org/spreadsheetml/2006/main">
  <c r="F53" i="102" l="1"/>
  <c r="F47" i="102"/>
  <c r="H4" i="58" l="1"/>
  <c r="H5" i="58"/>
  <c r="F37" i="102" l="1"/>
  <c r="F60" i="102" l="1"/>
  <c r="E15" i="98"/>
  <c r="I26" i="145"/>
  <c r="H26" i="145"/>
  <c r="G26" i="145"/>
  <c r="F26" i="145"/>
  <c r="E26" i="145"/>
  <c r="D26" i="145"/>
  <c r="C26" i="145"/>
  <c r="B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18" i="99"/>
  <c r="B41" i="98"/>
  <c r="B38" i="98"/>
  <c r="B37" i="98" s="1"/>
  <c r="B8" i="98"/>
  <c r="B7" i="98" s="1"/>
  <c r="J26" i="145" l="1"/>
  <c r="B36" i="98"/>
  <c r="E45" i="98" l="1"/>
  <c r="C41" i="98"/>
  <c r="C37" i="98" s="1"/>
  <c r="D41" i="98"/>
  <c r="D38" i="98"/>
  <c r="C38" i="98"/>
  <c r="E60" i="102"/>
  <c r="D37" i="98" l="1"/>
  <c r="D36" i="98" s="1"/>
  <c r="D37" i="102"/>
  <c r="D33" i="102"/>
  <c r="D23" i="102"/>
  <c r="D20" i="102" s="1"/>
  <c r="D16" i="102"/>
  <c r="D6" i="102"/>
  <c r="D5" i="102" s="1"/>
  <c r="E23" i="102"/>
  <c r="E20" i="102" s="1"/>
  <c r="B23" i="98"/>
  <c r="B20" i="98" s="1"/>
  <c r="E46" i="98"/>
  <c r="E16" i="102"/>
  <c r="F16" i="102"/>
  <c r="E6" i="102"/>
  <c r="E5" i="102" s="1"/>
  <c r="B31" i="98"/>
  <c r="C31" i="98"/>
  <c r="C29" i="98" s="1"/>
  <c r="D31" i="98"/>
  <c r="D29" i="98" s="1"/>
  <c r="F23" i="102"/>
  <c r="F20" i="102" s="1"/>
  <c r="F6" i="102"/>
  <c r="F5" i="102" s="1"/>
  <c r="J9" i="99"/>
  <c r="J10" i="99"/>
  <c r="J11" i="99"/>
  <c r="J12" i="99"/>
  <c r="J13" i="99"/>
  <c r="J14" i="99"/>
  <c r="J15" i="99"/>
  <c r="J16" i="99"/>
  <c r="J17" i="99"/>
  <c r="J19" i="99"/>
  <c r="J20" i="99"/>
  <c r="J21" i="99"/>
  <c r="J22" i="99"/>
  <c r="J23" i="99"/>
  <c r="J24" i="99"/>
  <c r="J25" i="99"/>
  <c r="J8" i="99"/>
  <c r="C26" i="99"/>
  <c r="D26" i="99"/>
  <c r="E26" i="99"/>
  <c r="F26" i="99"/>
  <c r="G26" i="99"/>
  <c r="H26" i="99"/>
  <c r="I26" i="99"/>
  <c r="B26" i="99"/>
  <c r="E33" i="102"/>
  <c r="F33" i="102"/>
  <c r="E33" i="98"/>
  <c r="B17" i="98"/>
  <c r="H6" i="58"/>
  <c r="F54" i="102"/>
  <c r="E54" i="102"/>
  <c r="D54" i="102"/>
  <c r="E47" i="102"/>
  <c r="E64" i="102" s="1"/>
  <c r="D47" i="102"/>
  <c r="D64" i="102" s="1"/>
  <c r="E37" i="102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C36" i="98"/>
  <c r="H19" i="58"/>
  <c r="H14" i="58"/>
  <c r="H20" i="58"/>
  <c r="H7" i="58"/>
  <c r="J8" i="117"/>
  <c r="I9" i="117"/>
  <c r="H9" i="117"/>
  <c r="G9" i="117"/>
  <c r="F9" i="117"/>
  <c r="E9" i="117"/>
  <c r="D9" i="117"/>
  <c r="C9" i="117"/>
  <c r="B9" i="117"/>
  <c r="E38" i="98"/>
  <c r="E17" i="98" l="1"/>
  <c r="F64" i="102"/>
  <c r="F36" i="102"/>
  <c r="J26" i="99"/>
  <c r="E37" i="98"/>
  <c r="E36" i="98" s="1"/>
  <c r="E23" i="98"/>
  <c r="E8" i="98"/>
  <c r="C34" i="98"/>
  <c r="J9" i="117"/>
  <c r="E31" i="98"/>
  <c r="D36" i="102"/>
  <c r="E36" i="102"/>
  <c r="E29" i="98"/>
  <c r="D34" i="98"/>
  <c r="E7" i="98"/>
  <c r="E20" i="98"/>
  <c r="B34" i="98"/>
  <c r="F65" i="102" l="1"/>
  <c r="F66" i="102"/>
  <c r="E34" i="98"/>
</calcChain>
</file>

<file path=xl/sharedStrings.xml><?xml version="1.0" encoding="utf-8"?>
<sst xmlns="http://schemas.openxmlformats.org/spreadsheetml/2006/main" count="293" uniqueCount="190">
  <si>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</si>
  <si>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</si>
  <si>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</si>
  <si>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</si>
  <si>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</si>
  <si>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</si>
  <si>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</si>
  <si>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</si>
  <si>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</si>
  <si>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</si>
  <si>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</si>
  <si>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</si>
  <si>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</si>
  <si>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</si>
  <si>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mutató</t>
  </si>
  <si>
    <t>12.</t>
  </si>
  <si>
    <t>hozzájárulás</t>
  </si>
  <si>
    <t>összege Ft</t>
  </si>
  <si>
    <t>Támogatási jogcím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</si>
  <si>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</si>
  <si>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</si>
  <si>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</si>
  <si>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</si>
  <si>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</si>
  <si>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</si>
  <si>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</si>
  <si>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</si>
  <si>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</si>
  <si>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</si>
  <si>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</si>
  <si>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</si>
  <si>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</si>
  <si>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</si>
  <si>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</si>
  <si>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</si>
  <si>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</si>
  <si>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</si>
  <si>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</si>
  <si>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 xml:space="preserve">I. Helyi Önkormányzatok általános működési támogatása összesen: </t>
  </si>
  <si>
    <t>I. 1.a) Önkormányzati Hivatal működésének támogatása</t>
  </si>
  <si>
    <t>I.1 b. Települési üzemeltetés támogatása</t>
  </si>
  <si>
    <t xml:space="preserve"> - Zöldterület-gazdálkodással kapcsolatos feladatok ell.tám.</t>
  </si>
  <si>
    <t xml:space="preserve">                   - Közvilágítás fenntartásának támogatása</t>
  </si>
  <si>
    <t xml:space="preserve">                   - Köztemető fenntartásával kapcsolatos feladatok támogatása</t>
  </si>
  <si>
    <t xml:space="preserve">                   - Közutak fenntartásának támogatása</t>
  </si>
  <si>
    <t>I.1.d.) Egyéb kötelező önkormányzati feladatok támogatása</t>
  </si>
  <si>
    <t>III.2. Hozzájárulás pénzbeli szociális ellátásokhoz</t>
  </si>
  <si>
    <t>III.3.e). Falugondnoki vagy tanyagondnoki szolgáltatás</t>
  </si>
  <si>
    <t>Önkormányzati támogatás összesen:</t>
  </si>
  <si>
    <t>IV.1.d) Települési önkormányzatok támogatása nyilvános könyvtári ellátásokhoz és közművelődési feladatokhoz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</si>
  <si>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</si>
  <si>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</si>
  <si>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</si>
  <si>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</si>
  <si>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</si>
  <si>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</si>
  <si>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</si>
  <si>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</si>
  <si>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</si>
  <si>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</si>
  <si>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</si>
  <si>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</si>
  <si>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</si>
  <si>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</si>
  <si>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</si>
  <si>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</si>
  <si>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</si>
  <si>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</si>
  <si>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</si>
  <si>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</si>
  <si>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</si>
  <si>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</si>
  <si>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</si>
  <si>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</si>
  <si>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</si>
  <si>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</si>
  <si>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</si>
  <si>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</si>
  <si>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</si>
  <si>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</si>
  <si>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</si>
  <si>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</si>
  <si>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</si>
  <si>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</si>
  <si>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</si>
  <si>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</si>
  <si>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</si>
  <si>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</si>
  <si>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</si>
  <si>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</si>
  <si>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12 hó</t>
  </si>
  <si>
    <t>3.mell. 17. Lakott külterületekkel kapcsolatos feladatok támogatása</t>
  </si>
  <si>
    <t>Költségvetési bevétel rovatrend</t>
  </si>
  <si>
    <t>K3. Dologi kiadások</t>
  </si>
  <si>
    <t>K8. Egyéb felhalmozási célú kiadások</t>
  </si>
  <si>
    <t>K9. Finanszírozási kiadások (működési)</t>
  </si>
  <si>
    <t>K9. Finanszírozási kiadások (felhalmozási)</t>
  </si>
  <si>
    <t>K9. Finanszírozási kiadások</t>
  </si>
  <si>
    <t>K2. Munkaadókat terhelő járulékok és szociális hozzájárulási adó</t>
  </si>
  <si>
    <t>B21. Felhalmozási célú önkormányzati támogatások (központosított előirányzatok,  vis maior)</t>
  </si>
  <si>
    <t>K11. Foglalkoztatottak személyi juttatásai</t>
  </si>
  <si>
    <t>K12. Külső személyi juttatások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</si>
  <si>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</si>
  <si>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</si>
  <si>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</si>
  <si>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</si>
  <si>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</si>
  <si>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</si>
  <si>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</si>
  <si>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</si>
  <si>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</si>
  <si>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</si>
  <si>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</si>
  <si>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</si>
  <si>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</si>
  <si>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</si>
  <si>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</si>
  <si>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</si>
  <si>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</si>
  <si>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</si>
  <si>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</si>
  <si>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</si>
  <si>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</si>
  <si>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</si>
  <si>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</si>
  <si>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</si>
  <si>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</si>
  <si>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</si>
  <si>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</si>
  <si>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V.I.1.kiegészítés I.1. jogcímekhez kapcsolódó kiegészítés</t>
  </si>
  <si>
    <t>I.2. Nem közművel összegyűjtött háztartási szennyvíz ártalmatlanítása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</si>
  <si>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</si>
  <si>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</si>
  <si>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</si>
  <si>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</si>
  <si>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</si>
  <si>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</si>
  <si>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</si>
  <si>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</si>
  <si>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</si>
  <si>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2018. évi előirányzat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</si>
  <si>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</si>
  <si>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</si>
  <si>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</si>
  <si>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</si>
  <si>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B.14. Működési célú visszatérítendő támogatások, kölcsönök visszatérülése államháztartáson belülről</t>
  </si>
  <si>
    <t>Fajlagos összeg</t>
  </si>
  <si>
    <t>III.5.c A rászoruló gyermekek intézményen kívüli szünidei étkeztetésének támogatása</t>
  </si>
  <si>
    <t>082091 Kűzművelődési, közösség és társadalmi részvétel fej.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</si>
  <si>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</si>
  <si>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</si>
  <si>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</si>
  <si>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</si>
  <si>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</si>
  <si>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</si>
  <si>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</si>
  <si>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</si>
  <si>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</si>
  <si>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</si>
  <si>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K513. Tartalékok (felhalmozási)</t>
  </si>
  <si>
    <t>B31. Jövedelemadók</t>
  </si>
  <si>
    <t>051040 Nem veszélyes hulladék kezelése, ártalmatlanítása</t>
  </si>
  <si>
    <t>900010 Kózponti költségvetési funkcióra nem sorolható bevétel államháztartáson kívülről</t>
  </si>
  <si>
    <t>36.</t>
  </si>
  <si>
    <t>Adójellegű bevételek</t>
  </si>
  <si>
    <t>2018. Előirányzat 
Tárkányi Béla Könyvt. És Műv.H.</t>
  </si>
  <si>
    <t>2018. Előirányzat 
Összesen:</t>
  </si>
  <si>
    <t>Egyek Nagyközség Önkormányzatának 2018. évi tervezett bevételei önként vállalt feladatonként</t>
  </si>
  <si>
    <t>Az Önkormányzat 2018. évi Pénzügyi mérlege</t>
  </si>
  <si>
    <t>2016. évi tény</t>
  </si>
  <si>
    <t>2017. évi várható teljesítés (Ft)</t>
  </si>
  <si>
    <t>2018. évi előirányzat (Ft)</t>
  </si>
  <si>
    <t>2017. évi várható teljesítés</t>
  </si>
  <si>
    <t>B31. Magánszemélyek jövedelemadói</t>
  </si>
  <si>
    <t>K513. Tartalékok</t>
  </si>
  <si>
    <t>K513. Tartalékok (működési)</t>
  </si>
  <si>
    <t>2018. terv</t>
  </si>
  <si>
    <t>2018. Év</t>
  </si>
  <si>
    <t xml:space="preserve"> ebből K914. Államháztartáson belüli megelőlegezések</t>
  </si>
  <si>
    <t>B.15.Működési célú visszatérítendő támogatások, kölcsönök igénybevétele államháztartáson belülről</t>
  </si>
  <si>
    <t>074051 Nem fertőző megbetegedések megelőzése</t>
  </si>
  <si>
    <t>Egyek Nagyközség Önkormányzatának 2018. évre tervezett bevételei kötelező feladatonként</t>
  </si>
  <si>
    <t>Egyek Nagyközség Önkormányzatának 2018. évi bevételei</t>
  </si>
  <si>
    <t xml:space="preserve">2018. Előirányzat 
Egyeki Polgármesteri Hivatal </t>
  </si>
  <si>
    <t xml:space="preserve">2018. Előirányzat  Egyek Nagyközség Önkormányzata </t>
  </si>
  <si>
    <t>37.</t>
  </si>
  <si>
    <t>2018. Évi Költségvetési kiadások összesen</t>
  </si>
  <si>
    <t>2018. évi Költségvetési bevételek összesen</t>
  </si>
  <si>
    <t>I.6. Polgármesteri Illetmény támogatása</t>
  </si>
  <si>
    <t>Egyek Nagyközség Önkormányzata és költségvetési szervei bevételei forrásonként, főbb jogcím-csoportonkénti részletezettségben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</si>
</sst>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4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0" fillId="0" borderId="0"/>
  </cellStyleXfs>
  <cellXfs count="384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4" fillId="0" borderId="0" xfId="0" applyFont="1" applyBorder="1"/>
    <xf numFmtId="3" fontId="4" fillId="0" borderId="0" xfId="0" applyNumberFormat="1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/>
    <xf numFmtId="3" fontId="5" fillId="0" borderId="0" xfId="0" applyNumberFormat="1" applyFont="1" applyBorder="1"/>
    <xf numFmtId="3" fontId="4" fillId="0" borderId="0" xfId="0" applyNumberFormat="1" applyFont="1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2" fillId="0" borderId="7" xfId="0" applyFont="1" applyBorder="1"/>
    <xf numFmtId="164" fontId="19" fillId="0" borderId="0" xfId="3" applyNumberFormat="1" applyFont="1" applyFill="1" applyBorder="1" applyAlignment="1" applyProtection="1">
      <alignment horizontal="centerContinuous" vertical="center"/>
    </xf>
    <xf numFmtId="0" fontId="12" fillId="0" borderId="12" xfId="3" applyFont="1" applyFill="1" applyBorder="1" applyAlignment="1" applyProtection="1">
      <alignment horizontal="center" vertical="center" wrapText="1"/>
    </xf>
    <xf numFmtId="0" fontId="12" fillId="0" borderId="13" xfId="3" applyFont="1" applyFill="1" applyBorder="1" applyAlignment="1" applyProtection="1">
      <alignment horizontal="center" vertical="center" wrapText="1"/>
    </xf>
    <xf numFmtId="0" fontId="12" fillId="0" borderId="14" xfId="3" applyFont="1" applyFill="1" applyBorder="1" applyAlignment="1" applyProtection="1">
      <alignment horizontal="center" vertical="center" wrapText="1"/>
    </xf>
    <xf numFmtId="0" fontId="12" fillId="0" borderId="15" xfId="3" applyFont="1" applyFill="1" applyBorder="1" applyAlignment="1" applyProtection="1">
      <alignment horizontal="left" vertical="center" wrapText="1" indent="1"/>
    </xf>
    <xf numFmtId="0" fontId="10" fillId="0" borderId="11" xfId="3" applyFont="1" applyFill="1" applyBorder="1" applyAlignment="1" applyProtection="1">
      <alignment horizontal="left" vertical="center" wrapText="1" indent="1"/>
    </xf>
    <xf numFmtId="0" fontId="10" fillId="0" borderId="16" xfId="3" applyFont="1" applyFill="1" applyBorder="1" applyAlignment="1" applyProtection="1">
      <alignment horizontal="left" vertical="center" wrapText="1" indent="1"/>
    </xf>
    <xf numFmtId="0" fontId="10" fillId="0" borderId="11" xfId="3" applyFont="1" applyFill="1" applyBorder="1" applyAlignment="1" applyProtection="1">
      <alignment horizontal="left" vertical="center" wrapText="1" indent="2"/>
    </xf>
    <xf numFmtId="0" fontId="10" fillId="0" borderId="17" xfId="3" applyFont="1" applyFill="1" applyBorder="1" applyAlignment="1" applyProtection="1">
      <alignment horizontal="left" vertical="center" wrapText="1" indent="1"/>
    </xf>
    <xf numFmtId="0" fontId="12" fillId="0" borderId="8" xfId="3" applyFont="1" applyFill="1" applyBorder="1" applyAlignment="1" applyProtection="1">
      <alignment horizontal="left" vertical="center" wrapText="1" indent="1"/>
    </xf>
    <xf numFmtId="164" fontId="12" fillId="0" borderId="6" xfId="3" applyNumberFormat="1" applyFont="1" applyFill="1" applyBorder="1" applyAlignment="1" applyProtection="1">
      <alignment horizontal="centerContinuous" vertical="center"/>
    </xf>
    <xf numFmtId="0" fontId="12" fillId="0" borderId="18" xfId="3" applyFont="1" applyFill="1" applyBorder="1" applyAlignment="1" applyProtection="1">
      <alignment vertical="center" wrapText="1"/>
    </xf>
    <xf numFmtId="0" fontId="10" fillId="0" borderId="19" xfId="3" applyFont="1" applyFill="1" applyBorder="1" applyAlignment="1" applyProtection="1">
      <alignment horizontal="left" vertical="center" wrapText="1" indent="1"/>
    </xf>
    <xf numFmtId="0" fontId="12" fillId="0" borderId="13" xfId="3" applyFont="1" applyFill="1" applyBorder="1" applyAlignment="1" applyProtection="1">
      <alignment vertical="center" wrapText="1"/>
    </xf>
    <xf numFmtId="0" fontId="22" fillId="0" borderId="0" xfId="0" applyFont="1"/>
    <xf numFmtId="0" fontId="0" fillId="0" borderId="0" xfId="0" applyFill="1"/>
    <xf numFmtId="0" fontId="3" fillId="0" borderId="0" xfId="0" applyFont="1"/>
    <xf numFmtId="165" fontId="12" fillId="0" borderId="14" xfId="1" applyNumberFormat="1" applyFont="1" applyFill="1" applyBorder="1" applyAlignment="1" applyProtection="1">
      <alignment vertical="center" wrapText="1"/>
    </xf>
    <xf numFmtId="165" fontId="12" fillId="0" borderId="25" xfId="1" applyNumberFormat="1" applyFont="1" applyFill="1" applyBorder="1" applyAlignment="1" applyProtection="1">
      <alignment vertical="center" wrapText="1"/>
    </xf>
    <xf numFmtId="165" fontId="12" fillId="0" borderId="26" xfId="1" applyNumberFormat="1" applyFont="1" applyFill="1" applyBorder="1" applyAlignment="1" applyProtection="1">
      <alignment vertical="center" wrapText="1"/>
    </xf>
    <xf numFmtId="165" fontId="10" fillId="0" borderId="27" xfId="1" applyNumberFormat="1" applyFont="1" applyFill="1" applyBorder="1" applyAlignment="1" applyProtection="1">
      <alignment vertical="center" wrapText="1"/>
    </xf>
    <xf numFmtId="165" fontId="10" fillId="0" borderId="28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Border="1" applyAlignment="1">
      <alignment horizontal="center"/>
    </xf>
    <xf numFmtId="0" fontId="25" fillId="0" borderId="0" xfId="0" applyFont="1"/>
    <xf numFmtId="0" fontId="27" fillId="0" borderId="0" xfId="0" applyFont="1"/>
    <xf numFmtId="0" fontId="12" fillId="0" borderId="25" xfId="3" applyFont="1" applyFill="1" applyBorder="1" applyAlignment="1" applyProtection="1">
      <alignment horizontal="left" vertical="center" wrapText="1" indent="1"/>
    </xf>
    <xf numFmtId="165" fontId="12" fillId="0" borderId="7" xfId="1" applyNumberFormat="1" applyFont="1" applyFill="1" applyBorder="1" applyAlignment="1" applyProtection="1">
      <alignment vertical="center" wrapText="1"/>
    </xf>
    <xf numFmtId="0" fontId="12" fillId="0" borderId="0" xfId="3" applyFont="1" applyFill="1" applyBorder="1" applyAlignment="1" applyProtection="1">
      <alignment horizontal="center" vertical="center" wrapText="1"/>
    </xf>
    <xf numFmtId="0" fontId="10" fillId="0" borderId="0" xfId="3" applyFont="1" applyFill="1" applyBorder="1" applyAlignment="1" applyProtection="1">
      <alignment horizontal="left" vertical="center"/>
    </xf>
    <xf numFmtId="49" fontId="10" fillId="0" borderId="0" xfId="3" applyNumberFormat="1" applyFont="1" applyFill="1" applyBorder="1" applyAlignment="1" applyProtection="1">
      <alignment horizontal="left" vertical="center"/>
    </xf>
    <xf numFmtId="165" fontId="0" fillId="0" borderId="0" xfId="0" applyNumberFormat="1"/>
    <xf numFmtId="0" fontId="10" fillId="0" borderId="21" xfId="3" applyFont="1" applyFill="1" applyBorder="1" applyAlignment="1" applyProtection="1">
      <alignment horizontal="left" vertical="center" wrapText="1" indent="2"/>
    </xf>
    <xf numFmtId="165" fontId="10" fillId="0" borderId="30" xfId="1" applyNumberFormat="1" applyFont="1" applyFill="1" applyBorder="1" applyAlignment="1" applyProtection="1"/>
    <xf numFmtId="3" fontId="4" fillId="2" borderId="0" xfId="0" applyNumberFormat="1" applyFont="1" applyFill="1" applyBorder="1"/>
    <xf numFmtId="0" fontId="12" fillId="2" borderId="7" xfId="0" applyFont="1" applyFill="1" applyBorder="1" applyAlignment="1">
      <alignment horizontal="center"/>
    </xf>
    <xf numFmtId="3" fontId="5" fillId="2" borderId="0" xfId="0" applyNumberFormat="1" applyFont="1" applyFill="1" applyBorder="1"/>
    <xf numFmtId="3" fontId="0" fillId="2" borderId="0" xfId="0" applyNumberFormat="1" applyFill="1" applyBorder="1"/>
    <xf numFmtId="0" fontId="0" fillId="2" borderId="0" xfId="0" applyFill="1"/>
    <xf numFmtId="0" fontId="0" fillId="0" borderId="0" xfId="0" applyAlignment="1">
      <alignment horizontal="center"/>
    </xf>
    <xf numFmtId="165" fontId="22" fillId="0" borderId="0" xfId="1" applyNumberFormat="1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3" fontId="18" fillId="2" borderId="7" xfId="0" applyNumberFormat="1" applyFont="1" applyFill="1" applyBorder="1"/>
    <xf numFmtId="3" fontId="0" fillId="2" borderId="0" xfId="0" applyNumberFormat="1" applyFill="1"/>
    <xf numFmtId="0" fontId="24" fillId="2" borderId="0" xfId="0" applyFont="1" applyFill="1"/>
    <xf numFmtId="3" fontId="24" fillId="2" borderId="0" xfId="0" applyNumberFormat="1" applyFont="1" applyFill="1"/>
    <xf numFmtId="0" fontId="28" fillId="0" borderId="12" xfId="3" applyFont="1" applyFill="1" applyBorder="1" applyAlignment="1" applyProtection="1">
      <alignment horizontal="left" vertical="center" wrapText="1" indent="1"/>
    </xf>
    <xf numFmtId="165" fontId="11" fillId="2" borderId="22" xfId="1" applyNumberFormat="1" applyFont="1" applyFill="1" applyBorder="1"/>
    <xf numFmtId="165" fontId="26" fillId="2" borderId="22" xfId="1" applyNumberFormat="1" applyFont="1" applyFill="1" applyBorder="1"/>
    <xf numFmtId="0" fontId="29" fillId="0" borderId="9" xfId="0" applyFont="1" applyBorder="1"/>
    <xf numFmtId="0" fontId="12" fillId="0" borderId="3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165" fontId="1" fillId="0" borderId="0" xfId="1" applyNumberFormat="1" applyFont="1"/>
    <xf numFmtId="0" fontId="6" fillId="2" borderId="6" xfId="0" applyFont="1" applyFill="1" applyBorder="1" applyAlignment="1">
      <alignment horizontal="center"/>
    </xf>
    <xf numFmtId="165" fontId="30" fillId="0" borderId="0" xfId="1" applyNumberFormat="1" applyFont="1"/>
    <xf numFmtId="0" fontId="30" fillId="0" borderId="0" xfId="0" applyFont="1"/>
    <xf numFmtId="3" fontId="15" fillId="2" borderId="7" xfId="0" applyNumberFormat="1" applyFont="1" applyFill="1" applyBorder="1" applyAlignment="1">
      <alignment horizontal="center" vertical="center"/>
    </xf>
    <xf numFmtId="0" fontId="16" fillId="2" borderId="7" xfId="0" applyFont="1" applyFill="1" applyBorder="1"/>
    <xf numFmtId="165" fontId="3" fillId="2" borderId="38" xfId="0" applyNumberFormat="1" applyFont="1" applyFill="1" applyBorder="1"/>
    <xf numFmtId="165" fontId="3" fillId="2" borderId="7" xfId="0" applyNumberFormat="1" applyFont="1" applyFill="1" applyBorder="1"/>
    <xf numFmtId="0" fontId="3" fillId="2" borderId="0" xfId="0" applyFont="1" applyFill="1"/>
    <xf numFmtId="165" fontId="13" fillId="0" borderId="7" xfId="1" applyNumberFormat="1" applyFont="1" applyFill="1" applyBorder="1" applyAlignment="1" applyProtection="1">
      <alignment vertical="center" wrapText="1"/>
    </xf>
    <xf numFmtId="0" fontId="10" fillId="0" borderId="8" xfId="3" applyFont="1" applyFill="1" applyBorder="1" applyAlignment="1" applyProtection="1">
      <alignment horizontal="left" vertical="center" wrapText="1"/>
    </xf>
    <xf numFmtId="165" fontId="10" fillId="0" borderId="25" xfId="1" applyNumberFormat="1" applyFont="1" applyFill="1" applyBorder="1" applyAlignment="1" applyProtection="1">
      <alignment vertical="center" wrapText="1"/>
    </xf>
    <xf numFmtId="0" fontId="12" fillId="0" borderId="25" xfId="3" applyFont="1" applyFill="1" applyBorder="1" applyAlignment="1" applyProtection="1">
      <alignment vertical="center" wrapText="1"/>
    </xf>
    <xf numFmtId="3" fontId="44" fillId="0" borderId="0" xfId="0" applyNumberFormat="1" applyFont="1" applyBorder="1"/>
    <xf numFmtId="0" fontId="45" fillId="0" borderId="0" xfId="0" applyFont="1"/>
    <xf numFmtId="3" fontId="31" fillId="0" borderId="0" xfId="0" applyNumberFormat="1" applyFont="1" applyBorder="1"/>
    <xf numFmtId="3" fontId="32" fillId="0" borderId="0" xfId="0" applyNumberFormat="1" applyFont="1" applyBorder="1"/>
    <xf numFmtId="3" fontId="12" fillId="2" borderId="39" xfId="0" applyNumberFormat="1" applyFont="1" applyFill="1" applyBorder="1" applyAlignment="1">
      <alignment vertical="center"/>
    </xf>
    <xf numFmtId="3" fontId="46" fillId="0" borderId="7" xfId="0" applyNumberFormat="1" applyFont="1" applyBorder="1" applyAlignment="1">
      <alignment horizontal="right"/>
    </xf>
    <xf numFmtId="3" fontId="47" fillId="2" borderId="7" xfId="0" applyNumberFormat="1" applyFont="1" applyFill="1" applyBorder="1" applyAlignment="1">
      <alignment horizontal="right"/>
    </xf>
    <xf numFmtId="3" fontId="21" fillId="0" borderId="7" xfId="0" applyNumberFormat="1" applyFont="1" applyBorder="1" applyAlignment="1">
      <alignment horizontal="center"/>
    </xf>
    <xf numFmtId="3" fontId="21" fillId="0" borderId="7" xfId="0" applyNumberFormat="1" applyFont="1" applyBorder="1" applyAlignment="1">
      <alignment horizontal="right"/>
    </xf>
    <xf numFmtId="3" fontId="14" fillId="2" borderId="7" xfId="0" applyNumberFormat="1" applyFont="1" applyFill="1" applyBorder="1" applyAlignment="1">
      <alignment horizontal="right"/>
    </xf>
    <xf numFmtId="3" fontId="33" fillId="2" borderId="3" xfId="0" applyNumberFormat="1" applyFont="1" applyFill="1" applyBorder="1" applyAlignment="1">
      <alignment vertical="center"/>
    </xf>
    <xf numFmtId="3" fontId="34" fillId="0" borderId="0" xfId="0" applyNumberFormat="1" applyFont="1" applyBorder="1"/>
    <xf numFmtId="0" fontId="35" fillId="0" borderId="0" xfId="0" applyFont="1"/>
    <xf numFmtId="3" fontId="13" fillId="0" borderId="7" xfId="0" applyNumberFormat="1" applyFont="1" applyBorder="1" applyAlignment="1">
      <alignment horizontal="center"/>
    </xf>
    <xf numFmtId="3" fontId="13" fillId="0" borderId="7" xfId="0" applyNumberFormat="1" applyFont="1" applyBorder="1" applyAlignment="1">
      <alignment horizontal="right"/>
    </xf>
    <xf numFmtId="3" fontId="13" fillId="2" borderId="7" xfId="0" applyNumberFormat="1" applyFont="1" applyFill="1" applyBorder="1" applyAlignment="1">
      <alignment horizontal="right"/>
    </xf>
    <xf numFmtId="3" fontId="13" fillId="0" borderId="7" xfId="0" applyNumberFormat="1" applyFont="1" applyBorder="1"/>
    <xf numFmtId="3" fontId="13" fillId="2" borderId="7" xfId="0" applyNumberFormat="1" applyFont="1" applyFill="1" applyBorder="1"/>
    <xf numFmtId="0" fontId="26" fillId="0" borderId="7" xfId="0" applyFont="1" applyBorder="1" applyAlignment="1">
      <alignment horizontal="center"/>
    </xf>
    <xf numFmtId="3" fontId="26" fillId="0" borderId="7" xfId="0" applyNumberFormat="1" applyFont="1" applyBorder="1"/>
    <xf numFmtId="3" fontId="26" fillId="2" borderId="7" xfId="0" applyNumberFormat="1" applyFont="1" applyFill="1" applyBorder="1"/>
    <xf numFmtId="0" fontId="12" fillId="0" borderId="18" xfId="3" applyFont="1" applyFill="1" applyBorder="1" applyAlignment="1" applyProtection="1">
      <alignment horizontal="left" vertical="center" wrapText="1" indent="1"/>
    </xf>
    <xf numFmtId="164" fontId="10" fillId="0" borderId="42" xfId="3" applyNumberFormat="1" applyFont="1" applyFill="1" applyBorder="1" applyAlignment="1" applyProtection="1">
      <alignment horizontal="center" vertical="center" wrapText="1"/>
      <protection locked="0"/>
    </xf>
    <xf numFmtId="3" fontId="36" fillId="2" borderId="7" xfId="0" applyNumberFormat="1" applyFont="1" applyFill="1" applyBorder="1"/>
    <xf numFmtId="165" fontId="37" fillId="0" borderId="0" xfId="1" applyNumberFormat="1" applyFont="1"/>
    <xf numFmtId="0" fontId="37" fillId="0" borderId="0" xfId="0" applyFont="1"/>
    <xf numFmtId="165" fontId="38" fillId="0" borderId="0" xfId="1" applyNumberFormat="1" applyFont="1"/>
    <xf numFmtId="0" fontId="38" fillId="0" borderId="0" xfId="0" applyFont="1"/>
    <xf numFmtId="165" fontId="25" fillId="0" borderId="0" xfId="1" applyNumberFormat="1" applyFont="1"/>
    <xf numFmtId="0" fontId="0" fillId="0" borderId="0" xfId="0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3" fontId="18" fillId="2" borderId="16" xfId="0" applyNumberFormat="1" applyFont="1" applyFill="1" applyBorder="1"/>
    <xf numFmtId="3" fontId="18" fillId="2" borderId="43" xfId="0" applyNumberFormat="1" applyFont="1" applyFill="1" applyBorder="1"/>
    <xf numFmtId="165" fontId="3" fillId="0" borderId="44" xfId="1" applyNumberFormat="1" applyFont="1" applyBorder="1" applyAlignment="1">
      <alignment horizontal="center"/>
    </xf>
    <xf numFmtId="165" fontId="3" fillId="2" borderId="5" xfId="0" applyNumberFormat="1" applyFont="1" applyFill="1" applyBorder="1"/>
    <xf numFmtId="4" fontId="46" fillId="0" borderId="7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right"/>
    </xf>
    <xf numFmtId="3" fontId="10" fillId="0" borderId="19" xfId="0" applyNumberFormat="1" applyFont="1" applyBorder="1" applyAlignment="1">
      <alignment horizontal="right"/>
    </xf>
    <xf numFmtId="3" fontId="10" fillId="2" borderId="19" xfId="0" applyNumberFormat="1" applyFont="1" applyFill="1" applyBorder="1" applyAlignment="1">
      <alignment horizontal="right"/>
    </xf>
    <xf numFmtId="3" fontId="10" fillId="0" borderId="16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right"/>
    </xf>
    <xf numFmtId="3" fontId="10" fillId="2" borderId="16" xfId="0" applyNumberFormat="1" applyFont="1" applyFill="1" applyBorder="1" applyAlignment="1">
      <alignment horizontal="right"/>
    </xf>
    <xf numFmtId="0" fontId="0" fillId="0" borderId="0" xfId="0" applyFont="1"/>
    <xf numFmtId="165" fontId="9" fillId="0" borderId="0" xfId="1" applyNumberFormat="1" applyFont="1"/>
    <xf numFmtId="3" fontId="18" fillId="0" borderId="11" xfId="0" applyNumberFormat="1" applyFont="1" applyFill="1" applyBorder="1"/>
    <xf numFmtId="3" fontId="17" fillId="0" borderId="7" xfId="0" applyNumberFormat="1" applyFont="1" applyFill="1" applyBorder="1" applyAlignment="1">
      <alignment wrapText="1"/>
    </xf>
    <xf numFmtId="3" fontId="39" fillId="0" borderId="1" xfId="0" applyNumberFormat="1" applyFont="1" applyFill="1" applyBorder="1" applyAlignment="1">
      <alignment wrapText="1"/>
    </xf>
    <xf numFmtId="3" fontId="18" fillId="0" borderId="13" xfId="0" applyNumberFormat="1" applyFont="1" applyFill="1" applyBorder="1"/>
    <xf numFmtId="3" fontId="39" fillId="0" borderId="16" xfId="0" applyNumberFormat="1" applyFont="1" applyFill="1" applyBorder="1"/>
    <xf numFmtId="3" fontId="39" fillId="2" borderId="16" xfId="0" applyNumberFormat="1" applyFont="1" applyFill="1" applyBorder="1"/>
    <xf numFmtId="3" fontId="39" fillId="0" borderId="11" xfId="0" applyNumberFormat="1" applyFont="1" applyFill="1" applyBorder="1"/>
    <xf numFmtId="3" fontId="39" fillId="2" borderId="11" xfId="0" applyNumberFormat="1" applyFont="1" applyFill="1" applyBorder="1"/>
    <xf numFmtId="3" fontId="40" fillId="0" borderId="19" xfId="0" applyNumberFormat="1" applyFont="1" applyFill="1" applyBorder="1"/>
    <xf numFmtId="3" fontId="40" fillId="2" borderId="19" xfId="0" applyNumberFormat="1" applyFont="1" applyFill="1" applyBorder="1"/>
    <xf numFmtId="3" fontId="18" fillId="0" borderId="19" xfId="0" applyNumberFormat="1" applyFont="1" applyFill="1" applyBorder="1"/>
    <xf numFmtId="3" fontId="39" fillId="0" borderId="19" xfId="0" applyNumberFormat="1" applyFont="1" applyFill="1" applyBorder="1"/>
    <xf numFmtId="3" fontId="39" fillId="2" borderId="19" xfId="0" applyNumberFormat="1" applyFont="1" applyFill="1" applyBorder="1"/>
    <xf numFmtId="3" fontId="39" fillId="0" borderId="11" xfId="0" applyNumberFormat="1" applyFont="1" applyFill="1" applyBorder="1" applyAlignment="1">
      <alignment wrapText="1"/>
    </xf>
    <xf numFmtId="3" fontId="41" fillId="0" borderId="11" xfId="0" applyNumberFormat="1" applyFont="1" applyFill="1" applyBorder="1"/>
    <xf numFmtId="3" fontId="41" fillId="2" borderId="19" xfId="0" applyNumberFormat="1" applyFont="1" applyFill="1" applyBorder="1"/>
    <xf numFmtId="3" fontId="18" fillId="2" borderId="3" xfId="0" applyNumberFormat="1" applyFont="1" applyFill="1" applyBorder="1"/>
    <xf numFmtId="3" fontId="18" fillId="2" borderId="29" xfId="0" applyNumberFormat="1" applyFont="1" applyFill="1" applyBorder="1" applyAlignment="1">
      <alignment wrapText="1"/>
    </xf>
    <xf numFmtId="3" fontId="17" fillId="2" borderId="29" xfId="0" applyNumberFormat="1" applyFont="1" applyFill="1" applyBorder="1" applyAlignment="1">
      <alignment wrapText="1"/>
    </xf>
    <xf numFmtId="3" fontId="41" fillId="2" borderId="17" xfId="0" applyNumberFormat="1" applyFont="1" applyFill="1" applyBorder="1"/>
    <xf numFmtId="3" fontId="42" fillId="2" borderId="11" xfId="0" applyNumberFormat="1" applyFont="1" applyFill="1" applyBorder="1"/>
    <xf numFmtId="3" fontId="42" fillId="2" borderId="30" xfId="0" applyNumberFormat="1" applyFont="1" applyFill="1" applyBorder="1"/>
    <xf numFmtId="3" fontId="42" fillId="2" borderId="11" xfId="0" applyNumberFormat="1" applyFont="1" applyFill="1" applyBorder="1" applyAlignment="1">
      <alignment horizontal="right"/>
    </xf>
    <xf numFmtId="3" fontId="39" fillId="2" borderId="7" xfId="0" applyNumberFormat="1" applyFont="1" applyFill="1" applyBorder="1" applyAlignment="1">
      <alignment wrapText="1"/>
    </xf>
    <xf numFmtId="3" fontId="42" fillId="2" borderId="13" xfId="0" applyNumberFormat="1" applyFont="1" applyFill="1" applyBorder="1"/>
    <xf numFmtId="3" fontId="40" fillId="2" borderId="14" xfId="0" applyNumberFormat="1" applyFont="1" applyFill="1" applyBorder="1"/>
    <xf numFmtId="3" fontId="39" fillId="2" borderId="43" xfId="0" applyNumberFormat="1" applyFont="1" applyFill="1" applyBorder="1"/>
    <xf numFmtId="3" fontId="39" fillId="2" borderId="27" xfId="0" applyNumberFormat="1" applyFont="1" applyFill="1" applyBorder="1"/>
    <xf numFmtId="3" fontId="40" fillId="2" borderId="47" xfId="0" applyNumberFormat="1" applyFont="1" applyFill="1" applyBorder="1"/>
    <xf numFmtId="165" fontId="12" fillId="0" borderId="27" xfId="1" applyNumberFormat="1" applyFont="1" applyFill="1" applyBorder="1" applyAlignment="1" applyProtection="1">
      <alignment vertical="center" wrapText="1"/>
    </xf>
    <xf numFmtId="165" fontId="12" fillId="0" borderId="48" xfId="1" applyNumberFormat="1" applyFont="1" applyFill="1" applyBorder="1" applyAlignment="1" applyProtection="1">
      <alignment vertical="center" wrapText="1"/>
    </xf>
    <xf numFmtId="0" fontId="10" fillId="0" borderId="12" xfId="3" applyFont="1" applyFill="1" applyBorder="1" applyAlignment="1" applyProtection="1">
      <alignment horizontal="left" vertical="center" wrapText="1" indent="1"/>
    </xf>
    <xf numFmtId="165" fontId="10" fillId="2" borderId="25" xfId="1" applyNumberFormat="1" applyFont="1" applyFill="1" applyBorder="1" applyAlignment="1" applyProtection="1">
      <alignment vertical="center" wrapText="1"/>
    </xf>
    <xf numFmtId="0" fontId="10" fillId="0" borderId="25" xfId="3" applyFont="1" applyFill="1" applyBorder="1" applyAlignment="1" applyProtection="1">
      <alignment horizontal="left" vertical="center" wrapText="1" indent="1"/>
    </xf>
    <xf numFmtId="165" fontId="10" fillId="0" borderId="7" xfId="1" applyNumberFormat="1" applyFont="1" applyFill="1" applyBorder="1" applyAlignment="1" applyProtection="1">
      <alignment vertical="center" wrapText="1"/>
    </xf>
    <xf numFmtId="0" fontId="21" fillId="0" borderId="17" xfId="3" applyFont="1" applyFill="1" applyBorder="1" applyAlignment="1" applyProtection="1">
      <alignment horizontal="left" vertical="center" wrapText="1" indent="1"/>
    </xf>
    <xf numFmtId="0" fontId="21" fillId="0" borderId="11" xfId="3" applyFont="1" applyFill="1" applyBorder="1" applyAlignment="1" applyProtection="1">
      <alignment horizontal="left" vertical="center" wrapText="1" indent="1"/>
    </xf>
    <xf numFmtId="0" fontId="12" fillId="0" borderId="20" xfId="3" applyFont="1" applyFill="1" applyBorder="1" applyAlignment="1" applyProtection="1">
      <alignment horizontal="left" vertical="center" wrapText="1" indent="1"/>
    </xf>
    <xf numFmtId="165" fontId="12" fillId="0" borderId="28" xfId="1" applyNumberFormat="1" applyFont="1" applyFill="1" applyBorder="1" applyAlignment="1" applyProtection="1">
      <alignment vertical="center" wrapText="1"/>
    </xf>
    <xf numFmtId="0" fontId="12" fillId="0" borderId="21" xfId="3" applyFont="1" applyFill="1" applyBorder="1" applyAlignment="1" applyProtection="1">
      <alignment horizontal="left" vertical="center" wrapText="1" indent="1"/>
    </xf>
    <xf numFmtId="0" fontId="12" fillId="0" borderId="49" xfId="3" applyFont="1" applyFill="1" applyBorder="1" applyAlignment="1" applyProtection="1">
      <alignment horizontal="left" vertical="center" wrapText="1" indent="1"/>
    </xf>
    <xf numFmtId="165" fontId="12" fillId="0" borderId="50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Border="1" applyAlignment="1"/>
    <xf numFmtId="0" fontId="12" fillId="0" borderId="13" xfId="3" applyFont="1" applyFill="1" applyBorder="1" applyAlignment="1" applyProtection="1">
      <alignment horizontal="left" vertical="center" wrapText="1"/>
    </xf>
    <xf numFmtId="0" fontId="12" fillId="0" borderId="12" xfId="3" applyFont="1" applyFill="1" applyBorder="1" applyAlignment="1" applyProtection="1">
      <alignment horizontal="left" vertical="center" wrapText="1"/>
    </xf>
    <xf numFmtId="0" fontId="12" fillId="0" borderId="12" xfId="3" applyFont="1" applyFill="1" applyBorder="1" applyAlignment="1" applyProtection="1">
      <alignment horizontal="left"/>
    </xf>
    <xf numFmtId="0" fontId="12" fillId="0" borderId="51" xfId="3" applyFont="1" applyFill="1" applyBorder="1" applyAlignment="1" applyProtection="1">
      <alignment horizontal="left" vertical="center" wrapText="1"/>
    </xf>
    <xf numFmtId="0" fontId="10" fillId="0" borderId="21" xfId="3" applyFont="1" applyFill="1" applyBorder="1" applyAlignment="1" applyProtection="1">
      <alignment horizontal="left" indent="1"/>
    </xf>
    <xf numFmtId="0" fontId="10" fillId="0" borderId="45" xfId="3" applyFont="1" applyFill="1" applyBorder="1" applyAlignment="1" applyProtection="1">
      <alignment horizontal="left" indent="1"/>
    </xf>
    <xf numFmtId="164" fontId="10" fillId="0" borderId="3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4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6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7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4" xfId="3" applyNumberFormat="1" applyFont="1" applyFill="1" applyBorder="1" applyAlignment="1" applyProtection="1">
      <alignment horizontal="center" vertical="center" wrapText="1"/>
    </xf>
    <xf numFmtId="164" fontId="19" fillId="0" borderId="0" xfId="3" applyNumberFormat="1" applyFont="1" applyFill="1" applyBorder="1" applyAlignment="1" applyProtection="1">
      <alignment vertical="center"/>
    </xf>
    <xf numFmtId="165" fontId="19" fillId="0" borderId="0" xfId="1" applyNumberFormat="1" applyFont="1" applyFill="1" applyBorder="1" applyAlignment="1" applyProtection="1">
      <alignment vertical="center"/>
    </xf>
    <xf numFmtId="165" fontId="10" fillId="0" borderId="12" xfId="1" applyNumberFormat="1" applyFont="1" applyFill="1" applyBorder="1" applyAlignment="1" applyProtection="1">
      <alignment vertical="center" wrapText="1"/>
    </xf>
    <xf numFmtId="0" fontId="10" fillId="0" borderId="0" xfId="3" applyFont="1" applyFill="1" applyBorder="1" applyAlignment="1" applyProtection="1">
      <alignment vertical="center"/>
    </xf>
    <xf numFmtId="164" fontId="12" fillId="0" borderId="6" xfId="3" applyNumberFormat="1" applyFont="1" applyFill="1" applyBorder="1" applyAlignment="1" applyProtection="1">
      <alignment vertical="center"/>
    </xf>
    <xf numFmtId="165" fontId="13" fillId="0" borderId="6" xfId="1" applyNumberFormat="1" applyFont="1" applyFill="1" applyBorder="1" applyAlignment="1" applyProtection="1"/>
    <xf numFmtId="165" fontId="10" fillId="0" borderId="47" xfId="1" applyNumberFormat="1" applyFont="1" applyFill="1" applyBorder="1" applyAlignment="1" applyProtection="1">
      <alignment vertical="center" wrapText="1"/>
    </xf>
    <xf numFmtId="165" fontId="12" fillId="0" borderId="13" xfId="1" applyNumberFormat="1" applyFont="1" applyFill="1" applyBorder="1" applyAlignment="1" applyProtection="1">
      <alignment vertical="center" wrapText="1"/>
    </xf>
    <xf numFmtId="165" fontId="12" fillId="0" borderId="25" xfId="1" applyNumberFormat="1" applyFont="1" applyFill="1" applyBorder="1" applyAlignment="1" applyProtection="1"/>
    <xf numFmtId="165" fontId="10" fillId="0" borderId="11" xfId="1" applyNumberFormat="1" applyFont="1" applyFill="1" applyBorder="1" applyAlignment="1" applyProtection="1"/>
    <xf numFmtId="165" fontId="10" fillId="0" borderId="43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5" fontId="1" fillId="0" borderId="0" xfId="1" applyNumberFormat="1" applyFont="1" applyAlignment="1"/>
    <xf numFmtId="3" fontId="40" fillId="2" borderId="48" xfId="0" applyNumberFormat="1" applyFont="1" applyFill="1" applyBorder="1"/>
    <xf numFmtId="3" fontId="41" fillId="2" borderId="52" xfId="0" applyNumberFormat="1" applyFont="1" applyFill="1" applyBorder="1"/>
    <xf numFmtId="3" fontId="40" fillId="2" borderId="12" xfId="0" applyNumberFormat="1" applyFont="1" applyFill="1" applyBorder="1" applyAlignment="1">
      <alignment wrapText="1"/>
    </xf>
    <xf numFmtId="0" fontId="23" fillId="0" borderId="0" xfId="0" applyFont="1"/>
    <xf numFmtId="0" fontId="43" fillId="0" borderId="9" xfId="0" applyFont="1" applyBorder="1"/>
    <xf numFmtId="0" fontId="43" fillId="0" borderId="9" xfId="0" applyFont="1" applyBorder="1" applyAlignment="1">
      <alignment wrapText="1"/>
    </xf>
    <xf numFmtId="0" fontId="43" fillId="0" borderId="10" xfId="0" applyFont="1" applyBorder="1"/>
    <xf numFmtId="0" fontId="6" fillId="2" borderId="7" xfId="0" applyFont="1" applyFill="1" applyBorder="1"/>
    <xf numFmtId="165" fontId="26" fillId="2" borderId="35" xfId="1" applyNumberFormat="1" applyFont="1" applyFill="1" applyBorder="1"/>
    <xf numFmtId="165" fontId="11" fillId="2" borderId="9" xfId="1" applyNumberFormat="1" applyFont="1" applyFill="1" applyBorder="1"/>
    <xf numFmtId="165" fontId="26" fillId="2" borderId="9" xfId="1" applyNumberFormat="1" applyFont="1" applyFill="1" applyBorder="1"/>
    <xf numFmtId="165" fontId="6" fillId="2" borderId="53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 applyProtection="1">
      <alignment vertical="center" wrapText="1"/>
      <protection locked="0"/>
    </xf>
    <xf numFmtId="165" fontId="10" fillId="0" borderId="27" xfId="1" applyNumberFormat="1" applyFont="1" applyFill="1" applyBorder="1" applyAlignment="1" applyProtection="1">
      <alignment vertical="center" wrapText="1"/>
      <protection locked="0"/>
    </xf>
    <xf numFmtId="165" fontId="21" fillId="0" borderId="27" xfId="1" applyNumberFormat="1" applyFont="1" applyFill="1" applyBorder="1" applyAlignment="1" applyProtection="1">
      <alignment vertical="center" wrapText="1"/>
    </xf>
    <xf numFmtId="165" fontId="21" fillId="0" borderId="53" xfId="1" applyNumberFormat="1" applyFont="1" applyFill="1" applyBorder="1" applyAlignment="1" applyProtection="1">
      <alignment vertical="center" wrapText="1"/>
    </xf>
    <xf numFmtId="165" fontId="10" fillId="0" borderId="35" xfId="1" applyNumberFormat="1" applyFont="1" applyFill="1" applyBorder="1" applyAlignment="1" applyProtection="1">
      <alignment vertical="center" wrapText="1"/>
      <protection locked="0"/>
    </xf>
    <xf numFmtId="165" fontId="10" fillId="0" borderId="22" xfId="1" applyNumberFormat="1" applyFont="1" applyFill="1" applyBorder="1" applyAlignment="1" applyProtection="1">
      <alignment vertical="center" wrapText="1"/>
      <protection locked="0"/>
    </xf>
    <xf numFmtId="165" fontId="21" fillId="0" borderId="22" xfId="1" applyNumberFormat="1" applyFont="1" applyFill="1" applyBorder="1" applyAlignment="1" applyProtection="1">
      <alignment vertical="center" wrapText="1"/>
      <protection locked="0"/>
    </xf>
    <xf numFmtId="165" fontId="10" fillId="0" borderId="41" xfId="1" applyNumberFormat="1" applyFont="1" applyFill="1" applyBorder="1" applyAlignment="1" applyProtection="1">
      <alignment vertical="center" wrapText="1"/>
      <protection locked="0"/>
    </xf>
    <xf numFmtId="165" fontId="21" fillId="0" borderId="25" xfId="1" applyNumberFormat="1" applyFont="1" applyFill="1" applyBorder="1" applyAlignment="1" applyProtection="1">
      <alignment vertical="center" wrapText="1"/>
    </xf>
    <xf numFmtId="165" fontId="21" fillId="0" borderId="7" xfId="1" applyNumberFormat="1" applyFont="1" applyFill="1" applyBorder="1" applyAlignment="1" applyProtection="1">
      <alignment vertical="center" wrapText="1"/>
    </xf>
    <xf numFmtId="165" fontId="12" fillId="0" borderId="53" xfId="1" applyNumberFormat="1" applyFont="1" applyFill="1" applyBorder="1" applyAlignment="1" applyProtection="1">
      <alignment vertical="center" wrapText="1"/>
      <protection locked="0"/>
    </xf>
    <xf numFmtId="165" fontId="12" fillId="0" borderId="22" xfId="1" applyNumberFormat="1" applyFont="1" applyFill="1" applyBorder="1" applyAlignment="1" applyProtection="1">
      <alignment vertical="center" wrapText="1"/>
      <protection locked="0"/>
    </xf>
    <xf numFmtId="165" fontId="10" fillId="0" borderId="7" xfId="1" applyNumberFormat="1" applyFont="1" applyFill="1" applyBorder="1" applyAlignment="1" applyProtection="1">
      <alignment vertical="center" wrapText="1"/>
      <protection locked="0"/>
    </xf>
    <xf numFmtId="0" fontId="10" fillId="0" borderId="54" xfId="3" applyFont="1" applyFill="1" applyBorder="1" applyAlignment="1" applyProtection="1">
      <alignment horizontal="left" vertical="center" wrapText="1" indent="2"/>
    </xf>
    <xf numFmtId="165" fontId="10" fillId="0" borderId="5" xfId="1" applyNumberFormat="1" applyFont="1" applyFill="1" applyBorder="1" applyAlignment="1" applyProtection="1">
      <alignment vertical="center" wrapText="1"/>
      <protection locked="0"/>
    </xf>
    <xf numFmtId="165" fontId="12" fillId="2" borderId="7" xfId="1" applyNumberFormat="1" applyFont="1" applyFill="1" applyBorder="1" applyAlignment="1" applyProtection="1">
      <alignment vertical="center" wrapText="1"/>
    </xf>
    <xf numFmtId="0" fontId="21" fillId="0" borderId="19" xfId="3" applyFont="1" applyFill="1" applyBorder="1" applyAlignment="1" applyProtection="1">
      <alignment horizontal="left" vertical="center" wrapText="1" indent="1"/>
    </xf>
    <xf numFmtId="165" fontId="21" fillId="0" borderId="47" xfId="1" applyNumberFormat="1" applyFont="1" applyFill="1" applyBorder="1" applyAlignment="1" applyProtection="1">
      <alignment vertical="center" wrapText="1"/>
    </xf>
    <xf numFmtId="165" fontId="21" fillId="0" borderId="23" xfId="1" applyNumberFormat="1" applyFont="1" applyFill="1" applyBorder="1" applyAlignment="1" applyProtection="1">
      <alignment vertical="center" wrapText="1"/>
      <protection locked="0"/>
    </xf>
    <xf numFmtId="0" fontId="10" fillId="0" borderId="16" xfId="3" applyFont="1" applyFill="1" applyBorder="1" applyAlignment="1" applyProtection="1">
      <alignment horizontal="left" vertical="center" wrapText="1" indent="2"/>
    </xf>
    <xf numFmtId="165" fontId="6" fillId="0" borderId="7" xfId="1" applyNumberFormat="1" applyFont="1" applyFill="1" applyBorder="1" applyAlignment="1" applyProtection="1">
      <alignment vertical="center" wrapText="1"/>
    </xf>
    <xf numFmtId="0" fontId="6" fillId="0" borderId="8" xfId="3" applyFont="1" applyFill="1" applyBorder="1" applyAlignment="1" applyProtection="1">
      <alignment horizontal="left" vertical="center" wrapText="1" indent="1"/>
    </xf>
    <xf numFmtId="3" fontId="40" fillId="2" borderId="8" xfId="0" applyNumberFormat="1" applyFont="1" applyFill="1" applyBorder="1" applyAlignment="1">
      <alignment wrapText="1"/>
    </xf>
    <xf numFmtId="0" fontId="21" fillId="0" borderId="55" xfId="3" applyFont="1" applyFill="1" applyBorder="1" applyAlignment="1" applyProtection="1">
      <alignment horizontal="left" vertical="center" wrapText="1" indent="2"/>
    </xf>
    <xf numFmtId="165" fontId="21" fillId="0" borderId="35" xfId="1" applyNumberFormat="1" applyFont="1" applyFill="1" applyBorder="1" applyAlignment="1" applyProtection="1">
      <alignment vertical="center" wrapText="1"/>
    </xf>
    <xf numFmtId="165" fontId="12" fillId="0" borderId="5" xfId="1" applyNumberFormat="1" applyFont="1" applyFill="1" applyBorder="1" applyAlignment="1" applyProtection="1">
      <alignment vertical="center" wrapText="1"/>
    </xf>
    <xf numFmtId="3" fontId="11" fillId="2" borderId="4" xfId="0" applyNumberFormat="1" applyFont="1" applyFill="1" applyBorder="1" applyAlignment="1">
      <alignment horizontal="center" vertical="center"/>
    </xf>
    <xf numFmtId="165" fontId="11" fillId="2" borderId="4" xfId="1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165" fontId="11" fillId="2" borderId="35" xfId="1" applyNumberFormat="1" applyFont="1" applyFill="1" applyBorder="1" applyAlignment="1">
      <alignment horizontal="center"/>
    </xf>
    <xf numFmtId="165" fontId="11" fillId="2" borderId="3" xfId="1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11" fillId="0" borderId="22" xfId="0" applyFont="1" applyBorder="1"/>
    <xf numFmtId="0" fontId="11" fillId="0" borderId="9" xfId="0" applyFont="1" applyBorder="1"/>
    <xf numFmtId="0" fontId="11" fillId="0" borderId="41" xfId="0" applyFont="1" applyBorder="1"/>
    <xf numFmtId="0" fontId="14" fillId="0" borderId="11" xfId="3" applyFont="1" applyFill="1" applyBorder="1" applyAlignment="1" applyProtection="1">
      <alignment horizontal="left" vertical="center" wrapText="1" indent="1"/>
    </xf>
    <xf numFmtId="165" fontId="14" fillId="0" borderId="27" xfId="1" applyNumberFormat="1" applyFont="1" applyFill="1" applyBorder="1" applyAlignment="1" applyProtection="1">
      <alignment vertical="center" wrapText="1"/>
      <protection locked="0"/>
    </xf>
    <xf numFmtId="165" fontId="14" fillId="0" borderId="22" xfId="1" applyNumberFormat="1" applyFont="1" applyFill="1" applyBorder="1" applyAlignment="1" applyProtection="1">
      <alignment vertical="center" wrapText="1"/>
      <protection locked="0"/>
    </xf>
    <xf numFmtId="0" fontId="9" fillId="2" borderId="6" xfId="0" applyFont="1" applyFill="1" applyBorder="1" applyAlignment="1"/>
    <xf numFmtId="165" fontId="9" fillId="0" borderId="0" xfId="1" applyNumberFormat="1" applyFont="1" applyFill="1"/>
    <xf numFmtId="165" fontId="9" fillId="0" borderId="0" xfId="1" applyNumberFormat="1" applyFont="1" applyAlignment="1">
      <alignment horizontal="right"/>
    </xf>
    <xf numFmtId="0" fontId="11" fillId="0" borderId="10" xfId="0" applyFont="1" applyBorder="1"/>
    <xf numFmtId="3" fontId="22" fillId="0" borderId="0" xfId="0" applyNumberFormat="1" applyFont="1"/>
    <xf numFmtId="3" fontId="39" fillId="0" borderId="9" xfId="0" applyNumberFormat="1" applyFont="1" applyFill="1" applyBorder="1" applyAlignment="1">
      <alignment wrapText="1"/>
    </xf>
    <xf numFmtId="3" fontId="40" fillId="0" borderId="10" xfId="0" applyNumberFormat="1" applyFont="1" applyFill="1" applyBorder="1" applyAlignment="1">
      <alignment wrapText="1"/>
    </xf>
    <xf numFmtId="3" fontId="17" fillId="0" borderId="10" xfId="0" applyNumberFormat="1" applyFont="1" applyFill="1" applyBorder="1" applyAlignment="1">
      <alignment wrapText="1"/>
    </xf>
    <xf numFmtId="3" fontId="39" fillId="0" borderId="10" xfId="0" applyNumberFormat="1" applyFont="1" applyFill="1" applyBorder="1" applyAlignment="1">
      <alignment wrapText="1"/>
    </xf>
    <xf numFmtId="3" fontId="18" fillId="0" borderId="39" xfId="0" applyNumberFormat="1" applyFont="1" applyFill="1" applyBorder="1"/>
    <xf numFmtId="3" fontId="18" fillId="0" borderId="18" xfId="0" applyNumberFormat="1" applyFont="1" applyFill="1" applyBorder="1"/>
    <xf numFmtId="3" fontId="40" fillId="0" borderId="11" xfId="0" applyNumberFormat="1" applyFont="1" applyFill="1" applyBorder="1"/>
    <xf numFmtId="3" fontId="18" fillId="0" borderId="16" xfId="0" applyNumberFormat="1" applyFont="1" applyFill="1" applyBorder="1"/>
    <xf numFmtId="3" fontId="18" fillId="0" borderId="14" xfId="0" applyNumberFormat="1" applyFont="1" applyFill="1" applyBorder="1"/>
    <xf numFmtId="3" fontId="17" fillId="0" borderId="8" xfId="0" applyNumberFormat="1" applyFont="1" applyFill="1" applyBorder="1" applyAlignment="1">
      <alignment wrapText="1"/>
    </xf>
    <xf numFmtId="3" fontId="18" fillId="0" borderId="26" xfId="0" applyNumberFormat="1" applyFont="1" applyFill="1" applyBorder="1"/>
    <xf numFmtId="3" fontId="39" fillId="0" borderId="47" xfId="0" applyNumberFormat="1" applyFont="1" applyFill="1" applyBorder="1" applyAlignment="1">
      <alignment wrapText="1"/>
    </xf>
    <xf numFmtId="3" fontId="33" fillId="0" borderId="18" xfId="0" applyNumberFormat="1" applyFont="1" applyFill="1" applyBorder="1"/>
    <xf numFmtId="3" fontId="41" fillId="2" borderId="11" xfId="0" applyNumberFormat="1" applyFont="1" applyFill="1" applyBorder="1"/>
    <xf numFmtId="3" fontId="42" fillId="0" borderId="11" xfId="0" applyNumberFormat="1" applyFont="1" applyFill="1" applyBorder="1"/>
    <xf numFmtId="3" fontId="40" fillId="0" borderId="17" xfId="0" applyNumberFormat="1" applyFont="1" applyFill="1" applyBorder="1"/>
    <xf numFmtId="3" fontId="33" fillId="2" borderId="17" xfId="0" applyNumberFormat="1" applyFont="1" applyFill="1" applyBorder="1"/>
    <xf numFmtId="3" fontId="18" fillId="0" borderId="32" xfId="0" applyNumberFormat="1" applyFont="1" applyFill="1" applyBorder="1"/>
    <xf numFmtId="3" fontId="18" fillId="0" borderId="36" xfId="0" applyNumberFormat="1" applyFont="1" applyFill="1" applyBorder="1"/>
    <xf numFmtId="3" fontId="18" fillId="2" borderId="13" xfId="0" applyNumberFormat="1" applyFont="1" applyFill="1" applyBorder="1"/>
    <xf numFmtId="3" fontId="17" fillId="0" borderId="12" xfId="0" applyNumberFormat="1" applyFont="1" applyFill="1" applyBorder="1" applyAlignment="1">
      <alignment wrapText="1"/>
    </xf>
    <xf numFmtId="3" fontId="18" fillId="2" borderId="25" xfId="0" applyNumberFormat="1" applyFont="1" applyFill="1" applyBorder="1"/>
    <xf numFmtId="3" fontId="39" fillId="0" borderId="16" xfId="0" applyNumberFormat="1" applyFont="1" applyFill="1" applyBorder="1" applyAlignment="1">
      <alignment wrapText="1"/>
    </xf>
    <xf numFmtId="3" fontId="36" fillId="2" borderId="5" xfId="0" applyNumberFormat="1" applyFont="1" applyFill="1" applyBorder="1"/>
    <xf numFmtId="3" fontId="39" fillId="2" borderId="2" xfId="0" applyNumberFormat="1" applyFont="1" applyFill="1" applyBorder="1" applyAlignment="1">
      <alignment wrapText="1"/>
    </xf>
    <xf numFmtId="3" fontId="40" fillId="2" borderId="2" xfId="0" applyNumberFormat="1" applyFont="1" applyFill="1" applyBorder="1" applyAlignment="1">
      <alignment wrapText="1"/>
    </xf>
    <xf numFmtId="3" fontId="41" fillId="2" borderId="20" xfId="0" applyNumberFormat="1" applyFont="1" applyFill="1" applyBorder="1"/>
    <xf numFmtId="3" fontId="41" fillId="2" borderId="32" xfId="0" applyNumberFormat="1" applyFont="1" applyFill="1" applyBorder="1"/>
    <xf numFmtId="3" fontId="42" fillId="2" borderId="36" xfId="0" applyNumberFormat="1" applyFont="1" applyFill="1" applyBorder="1"/>
    <xf numFmtId="3" fontId="40" fillId="2" borderId="36" xfId="0" applyNumberFormat="1" applyFont="1" applyFill="1" applyBorder="1"/>
    <xf numFmtId="3" fontId="40" fillId="2" borderId="36" xfId="0" applyNumberFormat="1" applyFont="1" applyFill="1" applyBorder="1" applyAlignment="1">
      <alignment horizontal="right"/>
    </xf>
    <xf numFmtId="3" fontId="40" fillId="2" borderId="37" xfId="0" applyNumberFormat="1" applyFont="1" applyFill="1" applyBorder="1"/>
    <xf numFmtId="3" fontId="42" fillId="2" borderId="33" xfId="0" applyNumberFormat="1" applyFont="1" applyFill="1" applyBorder="1"/>
    <xf numFmtId="3" fontId="40" fillId="2" borderId="24" xfId="0" applyNumberFormat="1" applyFont="1" applyFill="1" applyBorder="1" applyAlignment="1">
      <alignment wrapText="1"/>
    </xf>
    <xf numFmtId="3" fontId="39" fillId="2" borderId="29" xfId="0" applyNumberFormat="1" applyFont="1" applyFill="1" applyBorder="1" applyAlignment="1">
      <alignment wrapText="1"/>
    </xf>
    <xf numFmtId="3" fontId="17" fillId="0" borderId="24" xfId="0" applyNumberFormat="1" applyFont="1" applyFill="1" applyBorder="1" applyAlignment="1">
      <alignment wrapText="1"/>
    </xf>
    <xf numFmtId="3" fontId="17" fillId="0" borderId="29" xfId="0" applyNumberFormat="1" applyFont="1" applyFill="1" applyBorder="1" applyAlignment="1">
      <alignment wrapText="1"/>
    </xf>
    <xf numFmtId="3" fontId="40" fillId="0" borderId="53" xfId="0" applyNumberFormat="1" applyFont="1" applyFill="1" applyBorder="1" applyAlignment="1">
      <alignment wrapText="1"/>
    </xf>
    <xf numFmtId="3" fontId="40" fillId="0" borderId="22" xfId="0" applyNumberFormat="1" applyFont="1" applyFill="1" applyBorder="1" applyAlignment="1">
      <alignment wrapText="1"/>
    </xf>
    <xf numFmtId="3" fontId="39" fillId="0" borderId="22" xfId="0" applyNumberFormat="1" applyFont="1" applyFill="1" applyBorder="1" applyAlignment="1">
      <alignment wrapText="1"/>
    </xf>
    <xf numFmtId="0" fontId="35" fillId="0" borderId="41" xfId="0" applyFont="1" applyBorder="1" applyAlignment="1">
      <alignment wrapText="1"/>
    </xf>
    <xf numFmtId="165" fontId="11" fillId="2" borderId="23" xfId="1" applyNumberFormat="1" applyFont="1" applyFill="1" applyBorder="1"/>
    <xf numFmtId="165" fontId="11" fillId="2" borderId="10" xfId="1" applyNumberFormat="1" applyFont="1" applyFill="1" applyBorder="1"/>
    <xf numFmtId="165" fontId="43" fillId="0" borderId="10" xfId="1" applyNumberFormat="1" applyFont="1" applyBorder="1" applyAlignment="1">
      <alignment wrapText="1"/>
    </xf>
    <xf numFmtId="165" fontId="0" fillId="0" borderId="0" xfId="1" applyNumberFormat="1" applyFont="1"/>
    <xf numFmtId="0" fontId="10" fillId="0" borderId="56" xfId="3" applyFont="1" applyFill="1" applyBorder="1" applyAlignment="1" applyProtection="1">
      <alignment vertical="center" wrapText="1"/>
    </xf>
    <xf numFmtId="165" fontId="12" fillId="0" borderId="38" xfId="1" applyNumberFormat="1" applyFont="1" applyFill="1" applyBorder="1" applyAlignment="1" applyProtection="1">
      <alignment vertical="center" wrapText="1"/>
    </xf>
    <xf numFmtId="0" fontId="11" fillId="0" borderId="38" xfId="3" applyFont="1" applyFill="1" applyBorder="1" applyAlignment="1" applyProtection="1">
      <alignment horizontal="left" vertical="center" wrapText="1" indent="1"/>
    </xf>
    <xf numFmtId="165" fontId="0" fillId="0" borderId="0" xfId="0" applyNumberFormat="1" applyAlignment="1"/>
    <xf numFmtId="3" fontId="18" fillId="2" borderId="20" xfId="0" applyNumberFormat="1" applyFont="1" applyFill="1" applyBorder="1"/>
    <xf numFmtId="0" fontId="6" fillId="0" borderId="3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65" fontId="11" fillId="0" borderId="41" xfId="1" applyNumberFormat="1" applyFont="1" applyBorder="1"/>
    <xf numFmtId="0" fontId="11" fillId="0" borderId="2" xfId="0" applyFont="1" applyBorder="1"/>
    <xf numFmtId="165" fontId="11" fillId="0" borderId="41" xfId="1" applyNumberFormat="1" applyFont="1" applyBorder="1" applyAlignment="1">
      <alignment horizontal="center"/>
    </xf>
    <xf numFmtId="165" fontId="11" fillId="0" borderId="23" xfId="1" applyNumberFormat="1" applyFont="1" applyBorder="1"/>
    <xf numFmtId="0" fontId="11" fillId="0" borderId="23" xfId="0" applyFont="1" applyBorder="1"/>
    <xf numFmtId="165" fontId="11" fillId="0" borderId="22" xfId="1" applyNumberFormat="1" applyFont="1" applyBorder="1" applyAlignment="1">
      <alignment horizontal="center"/>
    </xf>
    <xf numFmtId="165" fontId="11" fillId="0" borderId="10" xfId="1" applyNumberFormat="1" applyFont="1" applyBorder="1"/>
    <xf numFmtId="165" fontId="11" fillId="0" borderId="35" xfId="1" applyNumberFormat="1" applyFont="1" applyBorder="1" applyAlignment="1">
      <alignment horizontal="center"/>
    </xf>
    <xf numFmtId="165" fontId="11" fillId="0" borderId="22" xfId="1" applyNumberFormat="1" applyFont="1" applyBorder="1"/>
    <xf numFmtId="165" fontId="6" fillId="2" borderId="7" xfId="0" applyNumberFormat="1" applyFont="1" applyFill="1" applyBorder="1"/>
    <xf numFmtId="164" fontId="12" fillId="0" borderId="26" xfId="3" applyNumberFormat="1" applyFont="1" applyFill="1" applyBorder="1" applyAlignment="1" applyProtection="1">
      <alignment horizontal="center" vertical="center" wrapText="1"/>
      <protection locked="0"/>
    </xf>
    <xf numFmtId="165" fontId="12" fillId="0" borderId="7" xfId="1" applyNumberFormat="1" applyFont="1" applyFill="1" applyBorder="1" applyAlignment="1" applyProtection="1">
      <alignment horizontal="left" indent="1"/>
    </xf>
    <xf numFmtId="0" fontId="13" fillId="0" borderId="20" xfId="3" applyFont="1" applyFill="1" applyBorder="1" applyAlignment="1" applyProtection="1">
      <alignment horizontal="left"/>
    </xf>
    <xf numFmtId="165" fontId="13" fillId="0" borderId="17" xfId="1" applyNumberFormat="1" applyFont="1" applyFill="1" applyBorder="1" applyAlignment="1" applyProtection="1"/>
    <xf numFmtId="165" fontId="13" fillId="0" borderId="32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3" fontId="25" fillId="0" borderId="0" xfId="0" applyNumberFormat="1" applyFont="1"/>
    <xf numFmtId="3" fontId="0" fillId="0" borderId="0" xfId="0" applyNumberFormat="1" applyFill="1"/>
    <xf numFmtId="165" fontId="3" fillId="0" borderId="0" xfId="0" applyNumberFormat="1" applyFont="1" applyFill="1"/>
    <xf numFmtId="0" fontId="9" fillId="2" borderId="6" xfId="0" applyFont="1" applyFill="1" applyBorder="1" applyAlignment="1">
      <alignment horizontal="right"/>
    </xf>
    <xf numFmtId="164" fontId="0" fillId="0" borderId="0" xfId="0" applyNumberFormat="1"/>
    <xf numFmtId="0" fontId="7" fillId="2" borderId="0" xfId="0" applyFont="1" applyFill="1" applyBorder="1" applyAlignment="1">
      <alignment horizontal="center" wrapText="1"/>
    </xf>
    <xf numFmtId="0" fontId="18" fillId="2" borderId="53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>
      <alignment horizontal="left" wrapText="1"/>
    </xf>
    <xf numFmtId="3" fontId="18" fillId="2" borderId="6" xfId="0" applyNumberFormat="1" applyFont="1" applyFill="1" applyBorder="1" applyAlignment="1">
      <alignment horizontal="left" wrapText="1"/>
    </xf>
    <xf numFmtId="3" fontId="18" fillId="2" borderId="57" xfId="0" applyNumberFormat="1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6" fillId="0" borderId="8" xfId="0" applyFont="1" applyBorder="1" applyAlignment="1">
      <alignment horizontal="left"/>
    </xf>
    <xf numFmtId="0" fontId="46" fillId="0" borderId="38" xfId="0" applyFont="1" applyBorder="1" applyAlignment="1">
      <alignment horizontal="left"/>
    </xf>
    <xf numFmtId="0" fontId="46" fillId="0" borderId="31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58" xfId="0" applyFont="1" applyBorder="1" applyAlignment="1">
      <alignment horizontal="left"/>
    </xf>
    <xf numFmtId="0" fontId="13" fillId="0" borderId="34" xfId="0" applyFont="1" applyBorder="1" applyAlignment="1">
      <alignment horizontal="left"/>
    </xf>
    <xf numFmtId="0" fontId="12" fillId="2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7" xfId="0" applyFont="1" applyBorder="1" applyAlignment="1">
      <alignment vertical="center" wrapText="1"/>
    </xf>
    <xf numFmtId="0" fontId="33" fillId="0" borderId="9" xfId="0" applyFont="1" applyBorder="1" applyAlignment="1">
      <alignment horizontal="left"/>
    </xf>
    <xf numFmtId="0" fontId="33" fillId="0" borderId="59" xfId="0" applyFont="1" applyBorder="1" applyAlignment="1">
      <alignment horizontal="left"/>
    </xf>
    <xf numFmtId="0" fontId="33" fillId="0" borderId="33" xfId="0" applyFont="1" applyBorder="1" applyAlignment="1">
      <alignment horizontal="left"/>
    </xf>
    <xf numFmtId="0" fontId="21" fillId="0" borderId="8" xfId="0" applyFont="1" applyBorder="1" applyAlignment="1"/>
    <xf numFmtId="0" fontId="21" fillId="0" borderId="38" xfId="0" applyFont="1" applyBorder="1" applyAlignment="1"/>
    <xf numFmtId="0" fontId="21" fillId="0" borderId="31" xfId="0" applyFont="1" applyBorder="1" applyAlignment="1"/>
    <xf numFmtId="0" fontId="13" fillId="0" borderId="8" xfId="0" applyFont="1" applyBorder="1" applyAlignment="1">
      <alignment horizontal="left"/>
    </xf>
    <xf numFmtId="0" fontId="13" fillId="0" borderId="38" xfId="0" applyFont="1" applyBorder="1" applyAlignment="1">
      <alignment horizontal="left"/>
    </xf>
    <xf numFmtId="0" fontId="13" fillId="0" borderId="31" xfId="0" applyFont="1" applyBorder="1" applyAlignment="1">
      <alignment horizontal="left"/>
    </xf>
    <xf numFmtId="0" fontId="27" fillId="0" borderId="8" xfId="0" applyFont="1" applyBorder="1" applyAlignment="1">
      <alignment horizontal="left" wrapText="1"/>
    </xf>
    <xf numFmtId="0" fontId="27" fillId="0" borderId="38" xfId="0" applyFont="1" applyBorder="1" applyAlignment="1">
      <alignment horizontal="left" wrapText="1"/>
    </xf>
    <xf numFmtId="0" fontId="27" fillId="0" borderId="3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3" fillId="0" borderId="8" xfId="0" applyFont="1" applyBorder="1" applyAlignment="1">
      <alignment horizontal="center" wrapText="1"/>
    </xf>
    <xf numFmtId="0" fontId="13" fillId="0" borderId="38" xfId="0" applyFont="1" applyBorder="1" applyAlignment="1">
      <alignment horizontal="center" wrapText="1"/>
    </xf>
    <xf numFmtId="0" fontId="13" fillId="0" borderId="31" xfId="0" applyFont="1" applyBorder="1" applyAlignment="1">
      <alignment horizontal="center" wrapText="1"/>
    </xf>
    <xf numFmtId="0" fontId="13" fillId="0" borderId="8" xfId="0" applyFont="1" applyBorder="1" applyAlignment="1"/>
    <xf numFmtId="0" fontId="13" fillId="0" borderId="38" xfId="0" applyFont="1" applyBorder="1" applyAlignment="1"/>
    <xf numFmtId="0" fontId="13" fillId="0" borderId="31" xfId="0" applyFont="1" applyBorder="1" applyAlignme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8" xfId="3" applyFont="1" applyFill="1" applyBorder="1" applyAlignment="1" applyProtection="1">
      <alignment horizontal="left" vertical="center" wrapText="1"/>
    </xf>
    <xf numFmtId="0" fontId="12" fillId="0" borderId="38" xfId="3" applyFont="1" applyFill="1" applyBorder="1" applyAlignment="1" applyProtection="1">
      <alignment horizontal="left" vertical="center" wrapText="1"/>
    </xf>
    <xf numFmtId="0" fontId="12" fillId="0" borderId="46" xfId="3" applyFont="1" applyFill="1" applyBorder="1" applyAlignment="1" applyProtection="1">
      <alignment horizontal="left" vertical="center" wrapText="1"/>
    </xf>
    <xf numFmtId="164" fontId="12" fillId="0" borderId="0" xfId="3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38" xfId="0" applyFont="1" applyBorder="1" applyAlignment="1">
      <alignment horizontal="center"/>
    </xf>
  </cellXfs>
  <cellStyles count="4">
    <cellStyle name="Ezres" xfId="1" builtinId="3"/>
    <cellStyle name="Ezres 2" xfId="2"/>
    <cellStyle name="Normál" xfId="0" builtinId="0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view="pageLayout" topLeftCell="B1" zoomScaleNormal="110" workbookViewId="0">
      <selection activeCell="C8" sqref="C8"/>
    </sheetView>
  </sheetViews>
  <sheetFormatPr defaultRowHeight="14.25" x14ac:dyDescent="0.2"/>
  <cols>
    <col min="1" max="1" width="37.85546875" style="53" customWidth="1"/>
    <col min="2" max="2" width="15.28515625" style="53" customWidth="1"/>
    <col min="3" max="4" width="13.42578125" style="53" customWidth="1"/>
    <col min="5" max="5" width="17" style="63" customWidth="1"/>
    <col min="6" max="6" width="17.140625" style="73" bestFit="1" customWidth="1"/>
    <col min="9" max="9" width="16.5703125" bestFit="1" customWidth="1"/>
  </cols>
  <sheetData>
    <row r="1" spans="1:6" ht="37.5" customHeight="1" x14ac:dyDescent="0.25">
      <c r="A1" s="330" t="s">
        <v>189</v>
      </c>
      <c r="B1" s="330"/>
      <c r="C1" s="330"/>
      <c r="D1" s="330"/>
      <c r="E1" s="330"/>
    </row>
    <row r="2" spans="1:6" ht="15" x14ac:dyDescent="0.25">
      <c r="A2" s="59"/>
      <c r="B2" s="59"/>
      <c r="C2" s="59"/>
      <c r="D2" s="59"/>
      <c r="E2" s="60"/>
    </row>
    <row r="3" spans="1:6" ht="15" x14ac:dyDescent="0.25">
      <c r="A3" s="59"/>
      <c r="B3" s="59"/>
      <c r="C3" s="59"/>
      <c r="D3" s="59"/>
      <c r="E3" s="60"/>
      <c r="F3" s="129"/>
    </row>
    <row r="4" spans="1:6" ht="18.75" customHeight="1" thickBot="1" x14ac:dyDescent="0.25">
      <c r="A4" s="74"/>
      <c r="B4" s="74"/>
      <c r="C4" s="249"/>
      <c r="D4" s="249"/>
      <c r="E4" s="328"/>
      <c r="F4" s="129"/>
    </row>
    <row r="5" spans="1:6" s="30" customFormat="1" ht="12" customHeight="1" x14ac:dyDescent="0.2">
      <c r="A5" s="336" t="s">
        <v>92</v>
      </c>
      <c r="B5" s="338" t="s">
        <v>184</v>
      </c>
      <c r="C5" s="338" t="s">
        <v>183</v>
      </c>
      <c r="D5" s="338" t="s">
        <v>165</v>
      </c>
      <c r="E5" s="331" t="s">
        <v>166</v>
      </c>
      <c r="F5" s="55"/>
    </row>
    <row r="6" spans="1:6" s="30" customFormat="1" ht="51" customHeight="1" thickBot="1" x14ac:dyDescent="0.25">
      <c r="A6" s="337"/>
      <c r="B6" s="339"/>
      <c r="C6" s="339"/>
      <c r="D6" s="339"/>
      <c r="E6" s="332"/>
      <c r="F6" s="55"/>
    </row>
    <row r="7" spans="1:6" s="30" customFormat="1" ht="33.75" customHeight="1" thickBot="1" x14ac:dyDescent="0.3">
      <c r="A7" s="263" t="s">
        <v>60</v>
      </c>
      <c r="B7" s="133">
        <f>B8+B16+B15</f>
        <v>345067702</v>
      </c>
      <c r="C7" s="133">
        <f t="shared" ref="C7:D7" si="0">C8+C16</f>
        <v>0</v>
      </c>
      <c r="D7" s="133">
        <f t="shared" si="0"/>
        <v>0</v>
      </c>
      <c r="E7" s="262">
        <f t="shared" ref="E7:E20" si="1">D7+C7+B7</f>
        <v>345067702</v>
      </c>
      <c r="F7" s="55"/>
    </row>
    <row r="8" spans="1:6" s="30" customFormat="1" ht="33.75" customHeight="1" x14ac:dyDescent="0.25">
      <c r="A8" s="132" t="s">
        <v>65</v>
      </c>
      <c r="B8" s="261">
        <f>SUM(B9:B13)</f>
        <v>341295150</v>
      </c>
      <c r="C8" s="261">
        <f t="shared" ref="C8:D8" si="2">SUM(C9:C13)</f>
        <v>0</v>
      </c>
      <c r="D8" s="261">
        <f t="shared" si="2"/>
        <v>0</v>
      </c>
      <c r="E8" s="261">
        <f t="shared" si="1"/>
        <v>341295150</v>
      </c>
      <c r="F8" s="55"/>
    </row>
    <row r="9" spans="1:6" s="30" customFormat="1" ht="36" customHeight="1" x14ac:dyDescent="0.25">
      <c r="A9" s="254" t="s">
        <v>61</v>
      </c>
      <c r="B9" s="134">
        <v>177172373</v>
      </c>
      <c r="C9" s="135"/>
      <c r="D9" s="156"/>
      <c r="E9" s="261">
        <f t="shared" si="1"/>
        <v>177172373</v>
      </c>
      <c r="F9" s="55"/>
    </row>
    <row r="10" spans="1:6" s="30" customFormat="1" ht="46.5" customHeight="1" x14ac:dyDescent="0.25">
      <c r="A10" s="254" t="s">
        <v>143</v>
      </c>
      <c r="B10" s="136">
        <v>92535070</v>
      </c>
      <c r="C10" s="135"/>
      <c r="D10" s="156"/>
      <c r="E10" s="130">
        <f t="shared" si="1"/>
        <v>92535070</v>
      </c>
      <c r="F10" s="55"/>
    </row>
    <row r="11" spans="1:6" s="30" customFormat="1" ht="40.5" customHeight="1" x14ac:dyDescent="0.25">
      <c r="A11" s="254" t="s">
        <v>62</v>
      </c>
      <c r="B11" s="136">
        <v>6592080</v>
      </c>
      <c r="C11" s="137"/>
      <c r="D11" s="157"/>
      <c r="E11" s="130">
        <f t="shared" si="1"/>
        <v>6592080</v>
      </c>
      <c r="F11" s="55"/>
    </row>
    <row r="12" spans="1:6" s="30" customFormat="1" ht="51.75" customHeight="1" x14ac:dyDescent="0.25">
      <c r="A12" s="254" t="s">
        <v>64</v>
      </c>
      <c r="B12" s="136">
        <v>64995627</v>
      </c>
      <c r="C12" s="137"/>
      <c r="D12" s="157"/>
      <c r="E12" s="130">
        <f t="shared" si="1"/>
        <v>64995627</v>
      </c>
      <c r="F12" s="55"/>
    </row>
    <row r="13" spans="1:6" s="30" customFormat="1" ht="66" customHeight="1" x14ac:dyDescent="0.25">
      <c r="A13" s="254" t="s">
        <v>63</v>
      </c>
      <c r="B13" s="136"/>
      <c r="C13" s="137"/>
      <c r="D13" s="157"/>
      <c r="E13" s="130">
        <f t="shared" si="1"/>
        <v>0</v>
      </c>
      <c r="F13" s="55"/>
    </row>
    <row r="14" spans="1:6" s="111" customFormat="1" ht="66" customHeight="1" x14ac:dyDescent="0.25">
      <c r="A14" s="255" t="s">
        <v>145</v>
      </c>
      <c r="B14" s="260"/>
      <c r="C14" s="139"/>
      <c r="D14" s="158"/>
      <c r="E14" s="130">
        <f t="shared" si="1"/>
        <v>0</v>
      </c>
      <c r="F14" s="110"/>
    </row>
    <row r="15" spans="1:6" s="111" customFormat="1" ht="66" customHeight="1" x14ac:dyDescent="0.25">
      <c r="A15" s="255" t="s">
        <v>179</v>
      </c>
      <c r="B15" s="138"/>
      <c r="C15" s="139"/>
      <c r="D15" s="158"/>
      <c r="E15" s="130">
        <f t="shared" si="1"/>
        <v>0</v>
      </c>
      <c r="F15" s="110"/>
    </row>
    <row r="16" spans="1:6" s="111" customFormat="1" ht="58.5" customHeight="1" thickBot="1" x14ac:dyDescent="0.3">
      <c r="A16" s="255" t="s">
        <v>122</v>
      </c>
      <c r="B16" s="138">
        <v>3772552</v>
      </c>
      <c r="C16" s="139"/>
      <c r="D16" s="158"/>
      <c r="E16" s="140">
        <f t="shared" si="1"/>
        <v>3772552</v>
      </c>
      <c r="F16" s="110"/>
    </row>
    <row r="17" spans="1:13" s="113" customFormat="1" ht="41.25" customHeight="1" thickBot="1" x14ac:dyDescent="0.3">
      <c r="A17" s="256" t="s">
        <v>66</v>
      </c>
      <c r="B17" s="133">
        <f>SUM(B18:B19)</f>
        <v>2211232878</v>
      </c>
      <c r="C17" s="133">
        <f t="shared" ref="C17:D17" si="3">SUM(C18:C19)</f>
        <v>0</v>
      </c>
      <c r="D17" s="133">
        <f t="shared" si="3"/>
        <v>0</v>
      </c>
      <c r="E17" s="262">
        <f t="shared" si="1"/>
        <v>2211232878</v>
      </c>
      <c r="F17" s="112"/>
    </row>
    <row r="18" spans="1:13" s="30" customFormat="1" ht="51.75" customHeight="1" x14ac:dyDescent="0.25">
      <c r="A18" s="257" t="s">
        <v>99</v>
      </c>
      <c r="B18" s="134"/>
      <c r="C18" s="135"/>
      <c r="D18" s="135"/>
      <c r="E18" s="261">
        <f t="shared" si="1"/>
        <v>0</v>
      </c>
      <c r="F18" s="55"/>
    </row>
    <row r="19" spans="1:13" s="30" customFormat="1" ht="48.75" customHeight="1" thickBot="1" x14ac:dyDescent="0.3">
      <c r="A19" s="265" t="s">
        <v>67</v>
      </c>
      <c r="B19" s="141">
        <v>2211232878</v>
      </c>
      <c r="C19" s="142"/>
      <c r="D19" s="142"/>
      <c r="E19" s="140">
        <f t="shared" si="1"/>
        <v>2211232878</v>
      </c>
      <c r="F19" s="55"/>
    </row>
    <row r="20" spans="1:13" s="76" customFormat="1" ht="45" customHeight="1" thickBot="1" x14ac:dyDescent="0.3">
      <c r="A20" s="289" t="s">
        <v>51</v>
      </c>
      <c r="B20" s="266">
        <f t="shared" ref="B20:D20" si="4">B22+B23+B27+B21</f>
        <v>82386000</v>
      </c>
      <c r="C20" s="266">
        <f t="shared" si="4"/>
        <v>0</v>
      </c>
      <c r="D20" s="266">
        <f t="shared" si="4"/>
        <v>0</v>
      </c>
      <c r="E20" s="264">
        <f t="shared" si="1"/>
        <v>82386000</v>
      </c>
      <c r="F20" s="75"/>
    </row>
    <row r="21" spans="1:13" s="76" customFormat="1" ht="45" customHeight="1" thickBot="1" x14ac:dyDescent="0.3">
      <c r="A21" s="291" t="s">
        <v>160</v>
      </c>
      <c r="B21" s="266"/>
      <c r="C21" s="266"/>
      <c r="D21" s="266"/>
      <c r="E21" s="264"/>
      <c r="F21" s="75"/>
    </row>
    <row r="22" spans="1:13" s="111" customFormat="1" ht="36" customHeight="1" x14ac:dyDescent="0.25">
      <c r="A22" s="292" t="s">
        <v>52</v>
      </c>
      <c r="B22" s="269">
        <v>14000000</v>
      </c>
      <c r="C22" s="270"/>
      <c r="D22" s="270"/>
      <c r="E22" s="271">
        <f t="shared" ref="E22:E34" si="5">D22+C22+B22</f>
        <v>14000000</v>
      </c>
      <c r="F22" s="110"/>
    </row>
    <row r="23" spans="1:13" s="111" customFormat="1" ht="46.5" customHeight="1" x14ac:dyDescent="0.25">
      <c r="A23" s="292" t="s">
        <v>53</v>
      </c>
      <c r="B23" s="144">
        <f>SUM(B24:B26)</f>
        <v>62499000</v>
      </c>
      <c r="C23" s="144">
        <f>SUM(C24:C26)</f>
        <v>0</v>
      </c>
      <c r="D23" s="144">
        <f>SUM(D24:D26)</f>
        <v>0</v>
      </c>
      <c r="E23" s="272">
        <f t="shared" si="5"/>
        <v>62499000</v>
      </c>
      <c r="F23" s="110"/>
    </row>
    <row r="24" spans="1:13" s="111" customFormat="1" ht="67.5" customHeight="1" x14ac:dyDescent="0.25">
      <c r="A24" s="293" t="s">
        <v>54</v>
      </c>
      <c r="B24" s="144">
        <v>53855000</v>
      </c>
      <c r="C24" s="267"/>
      <c r="D24" s="267"/>
      <c r="E24" s="272">
        <f t="shared" si="5"/>
        <v>53855000</v>
      </c>
      <c r="F24" s="110"/>
    </row>
    <row r="25" spans="1:13" s="30" customFormat="1" ht="24.75" customHeight="1" x14ac:dyDescent="0.25">
      <c r="A25" s="293" t="s">
        <v>55</v>
      </c>
      <c r="B25" s="268">
        <v>8644000</v>
      </c>
      <c r="C25" s="150"/>
      <c r="D25" s="150"/>
      <c r="E25" s="272">
        <f t="shared" si="5"/>
        <v>8644000</v>
      </c>
      <c r="F25" s="55"/>
    </row>
    <row r="26" spans="1:13" s="30" customFormat="1" ht="32.25" customHeight="1" x14ac:dyDescent="0.25">
      <c r="A26" s="293" t="s">
        <v>56</v>
      </c>
      <c r="B26" s="268"/>
      <c r="C26" s="150"/>
      <c r="D26" s="150"/>
      <c r="E26" s="272">
        <f t="shared" si="5"/>
        <v>0</v>
      </c>
      <c r="F26" s="55"/>
    </row>
    <row r="27" spans="1:13" s="111" customFormat="1" ht="36" customHeight="1" thickBot="1" x14ac:dyDescent="0.3">
      <c r="A27" s="294" t="s">
        <v>57</v>
      </c>
      <c r="B27" s="138">
        <v>5887000</v>
      </c>
      <c r="C27" s="139"/>
      <c r="D27" s="145"/>
      <c r="E27" s="258">
        <f t="shared" si="5"/>
        <v>5887000</v>
      </c>
      <c r="F27" s="110"/>
    </row>
    <row r="28" spans="1:13" s="30" customFormat="1" ht="38.25" customHeight="1" thickBot="1" x14ac:dyDescent="0.3">
      <c r="A28" s="290" t="s">
        <v>58</v>
      </c>
      <c r="B28" s="259">
        <v>44080360</v>
      </c>
      <c r="C28" s="259">
        <v>45000</v>
      </c>
      <c r="D28" s="259">
        <v>384000</v>
      </c>
      <c r="E28" s="264">
        <f t="shared" si="5"/>
        <v>44509360</v>
      </c>
      <c r="F28" s="55"/>
    </row>
    <row r="29" spans="1:13" ht="32.25" customHeight="1" thickBot="1" x14ac:dyDescent="0.3">
      <c r="A29" s="131" t="s">
        <v>59</v>
      </c>
      <c r="B29" s="133">
        <v>5179650</v>
      </c>
      <c r="C29" s="273">
        <f>SUM(C31:C32)</f>
        <v>0</v>
      </c>
      <c r="D29" s="273">
        <f>SUM(D31:D32)</f>
        <v>0</v>
      </c>
      <c r="E29" s="262">
        <f t="shared" si="5"/>
        <v>5179650</v>
      </c>
      <c r="F29" s="129"/>
    </row>
    <row r="30" spans="1:13" ht="32.25" customHeight="1" thickBot="1" x14ac:dyDescent="0.3">
      <c r="A30" s="274" t="s">
        <v>77</v>
      </c>
      <c r="B30" s="133">
        <v>8038004</v>
      </c>
      <c r="C30" s="273"/>
      <c r="D30" s="275"/>
      <c r="E30" s="262">
        <f t="shared" si="5"/>
        <v>8038004</v>
      </c>
      <c r="F30" s="129"/>
    </row>
    <row r="31" spans="1:13" s="30" customFormat="1" ht="48.75" customHeight="1" thickBot="1" x14ac:dyDescent="0.3">
      <c r="A31" s="274" t="s">
        <v>68</v>
      </c>
      <c r="B31" s="133">
        <f t="shared" ref="B31:D31" si="6">SUM(B32:B33)</f>
        <v>0</v>
      </c>
      <c r="C31" s="133">
        <f t="shared" si="6"/>
        <v>0</v>
      </c>
      <c r="D31" s="133">
        <f t="shared" si="6"/>
        <v>0</v>
      </c>
      <c r="E31" s="262">
        <f t="shared" si="5"/>
        <v>0</v>
      </c>
      <c r="F31" s="55"/>
    </row>
    <row r="32" spans="1:13" s="30" customFormat="1" ht="63.75" customHeight="1" x14ac:dyDescent="0.25">
      <c r="A32" s="276" t="s">
        <v>151</v>
      </c>
      <c r="B32" s="134"/>
      <c r="C32" s="135"/>
      <c r="D32" s="156"/>
      <c r="E32" s="261">
        <f t="shared" si="5"/>
        <v>0</v>
      </c>
      <c r="F32" s="55"/>
      <c r="M32" s="253"/>
    </row>
    <row r="33" spans="1:9" s="30" customFormat="1" ht="48.75" customHeight="1" x14ac:dyDescent="0.25">
      <c r="A33" s="143" t="s">
        <v>152</v>
      </c>
      <c r="B33" s="136"/>
      <c r="C33" s="137"/>
      <c r="D33" s="156"/>
      <c r="E33" s="261">
        <f t="shared" si="5"/>
        <v>0</v>
      </c>
      <c r="F33" s="55"/>
    </row>
    <row r="34" spans="1:9" s="31" customFormat="1" ht="40.5" customHeight="1" thickBot="1" x14ac:dyDescent="0.3">
      <c r="A34" s="147" t="s">
        <v>78</v>
      </c>
      <c r="B34" s="117">
        <f>B7+B17+B20+B31+B30+B28+B29</f>
        <v>2695984594</v>
      </c>
      <c r="C34" s="117">
        <f t="shared" ref="C34:D34" si="7">C7+C17+C20+C31+C30+C28+C29</f>
        <v>45000</v>
      </c>
      <c r="D34" s="118">
        <f t="shared" si="7"/>
        <v>384000</v>
      </c>
      <c r="E34" s="130">
        <f t="shared" si="5"/>
        <v>2696413594</v>
      </c>
      <c r="F34" s="250"/>
      <c r="I34" s="326"/>
    </row>
    <row r="35" spans="1:9" s="31" customFormat="1" ht="21.75" customHeight="1" thickBot="1" x14ac:dyDescent="0.3">
      <c r="A35" s="333" t="s">
        <v>76</v>
      </c>
      <c r="B35" s="334"/>
      <c r="C35" s="334"/>
      <c r="D35" s="334"/>
      <c r="E35" s="335"/>
      <c r="F35" s="250"/>
    </row>
    <row r="36" spans="1:9" ht="46.5" customHeight="1" thickBot="1" x14ac:dyDescent="0.3">
      <c r="A36" s="148" t="s">
        <v>75</v>
      </c>
      <c r="B36" s="303">
        <f>B37</f>
        <v>237240205</v>
      </c>
      <c r="C36" s="146">
        <f t="shared" ref="C36:D36" si="8">C37+C45</f>
        <v>122140333</v>
      </c>
      <c r="D36" s="146">
        <f t="shared" si="8"/>
        <v>13039820</v>
      </c>
      <c r="E36" s="61">
        <f>E37</f>
        <v>372420358</v>
      </c>
      <c r="F36" s="129"/>
      <c r="I36" s="46"/>
    </row>
    <row r="37" spans="1:9" s="39" customFormat="1" ht="33" customHeight="1" thickBot="1" x14ac:dyDescent="0.25">
      <c r="A37" s="287" t="s">
        <v>69</v>
      </c>
      <c r="B37" s="280">
        <f>B38+B41+B46+B45+B44</f>
        <v>237240205</v>
      </c>
      <c r="C37" s="149">
        <f t="shared" ref="C37:D37" si="9">C38+C41+C46+C44</f>
        <v>122140333</v>
      </c>
      <c r="D37" s="281">
        <f t="shared" si="9"/>
        <v>13039820</v>
      </c>
      <c r="E37" s="277">
        <f t="shared" ref="E37:E46" si="10">C37+B37+D37</f>
        <v>372420358</v>
      </c>
      <c r="F37" s="114"/>
    </row>
    <row r="38" spans="1:9" ht="33" customHeight="1" thickBot="1" x14ac:dyDescent="0.25">
      <c r="A38" s="153" t="s">
        <v>70</v>
      </c>
      <c r="B38" s="286">
        <f t="shared" ref="B38:D38" si="11">SUM(B39:B40)</f>
        <v>93203667</v>
      </c>
      <c r="C38" s="150">
        <f t="shared" si="11"/>
        <v>0</v>
      </c>
      <c r="D38" s="282">
        <f t="shared" si="11"/>
        <v>0</v>
      </c>
      <c r="E38" s="109">
        <f t="shared" si="10"/>
        <v>93203667</v>
      </c>
      <c r="F38" s="298"/>
    </row>
    <row r="39" spans="1:9" ht="33" customHeight="1" thickBot="1" x14ac:dyDescent="0.25">
      <c r="A39" s="288" t="s">
        <v>123</v>
      </c>
      <c r="B39" s="150">
        <v>93203667</v>
      </c>
      <c r="C39" s="150"/>
      <c r="D39" s="283"/>
      <c r="E39" s="109">
        <f t="shared" si="10"/>
        <v>93203667</v>
      </c>
      <c r="F39" s="129"/>
    </row>
    <row r="40" spans="1:9" ht="33" customHeight="1" thickBot="1" x14ac:dyDescent="0.25">
      <c r="A40" s="278" t="s">
        <v>124</v>
      </c>
      <c r="B40" s="150"/>
      <c r="C40" s="150"/>
      <c r="D40" s="283"/>
      <c r="E40" s="109">
        <f t="shared" si="10"/>
        <v>0</v>
      </c>
      <c r="F40" s="129"/>
    </row>
    <row r="41" spans="1:9" s="39" customFormat="1" ht="33" customHeight="1" thickBot="1" x14ac:dyDescent="0.25">
      <c r="A41" s="279" t="s">
        <v>71</v>
      </c>
      <c r="B41" s="267">
        <f>SUM(B42:B43)</f>
        <v>132986557</v>
      </c>
      <c r="C41" s="267">
        <f>SUM(C42:C43)+C45</f>
        <v>2068000</v>
      </c>
      <c r="D41" s="267">
        <f>SUM(D42:D43)+D45</f>
        <v>200000</v>
      </c>
      <c r="E41" s="109">
        <f t="shared" si="10"/>
        <v>135254557</v>
      </c>
      <c r="F41" s="114"/>
    </row>
    <row r="42" spans="1:9" s="115" customFormat="1" ht="33" customHeight="1" thickBot="1" x14ac:dyDescent="0.25">
      <c r="A42" s="278" t="s">
        <v>73</v>
      </c>
      <c r="B42" s="150">
        <v>88357041</v>
      </c>
      <c r="C42" s="152">
        <v>2068000</v>
      </c>
      <c r="D42" s="284">
        <v>200000</v>
      </c>
      <c r="E42" s="109">
        <f t="shared" si="10"/>
        <v>90625041</v>
      </c>
      <c r="F42" s="251"/>
    </row>
    <row r="43" spans="1:9" ht="36.75" customHeight="1" thickBot="1" x14ac:dyDescent="0.3">
      <c r="A43" s="278" t="s">
        <v>72</v>
      </c>
      <c r="B43" s="151">
        <v>44629516</v>
      </c>
      <c r="C43" s="151"/>
      <c r="D43" s="285"/>
      <c r="E43" s="61">
        <f t="shared" si="10"/>
        <v>44629516</v>
      </c>
      <c r="F43" s="298"/>
    </row>
    <row r="44" spans="1:9" s="39" customFormat="1" ht="36.75" customHeight="1" thickBot="1" x14ac:dyDescent="0.3">
      <c r="A44" s="201" t="s">
        <v>125</v>
      </c>
      <c r="B44" s="200"/>
      <c r="C44" s="200"/>
      <c r="D44" s="199"/>
      <c r="E44" s="61">
        <f t="shared" si="10"/>
        <v>0</v>
      </c>
      <c r="F44" s="114"/>
    </row>
    <row r="45" spans="1:9" s="39" customFormat="1" ht="36.75" customHeight="1" thickBot="1" x14ac:dyDescent="0.3">
      <c r="A45" s="233" t="s">
        <v>144</v>
      </c>
      <c r="B45" s="200">
        <v>11049981</v>
      </c>
      <c r="C45" s="200"/>
      <c r="D45" s="199"/>
      <c r="E45" s="61">
        <f t="shared" si="10"/>
        <v>11049981</v>
      </c>
      <c r="F45" s="114"/>
      <c r="I45" s="325"/>
    </row>
    <row r="46" spans="1:9" ht="33" customHeight="1" thickBot="1" x14ac:dyDescent="0.3">
      <c r="A46" s="153" t="s">
        <v>74</v>
      </c>
      <c r="B46" s="154"/>
      <c r="C46" s="154">
        <v>120072333</v>
      </c>
      <c r="D46" s="155">
        <v>12839820</v>
      </c>
      <c r="E46" s="61">
        <f t="shared" si="10"/>
        <v>132912153</v>
      </c>
      <c r="F46" s="129"/>
    </row>
    <row r="48" spans="1:9" x14ac:dyDescent="0.2">
      <c r="E48" s="64"/>
    </row>
    <row r="51" spans="2:2" x14ac:dyDescent="0.2">
      <c r="B51" s="62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23" type="noConversion"/>
  <pageMargins left="0.98425196850393704" right="0.19685039370078741" top="0.39370078740157483" bottom="0.39370078740157483" header="0.51181102362204722" footer="0.51181102362204722"/>
  <pageSetup paperSize="9" scale="44" orientation="portrait" r:id="rId1"/>
  <headerFooter alignWithMargins="0">
    <oddHeader>&amp;R1.sz. melléklet
 6/2018.(III.29.)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topLeftCell="B1" zoomScaleNormal="110" workbookViewId="0">
      <selection sqref="A1:J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340" t="s">
        <v>182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x14ac:dyDescent="0.2">
      <c r="A2" s="340"/>
      <c r="B2" s="340"/>
      <c r="C2" s="340"/>
      <c r="D2" s="340"/>
      <c r="E2" s="340"/>
      <c r="F2" s="340"/>
      <c r="G2" s="340"/>
      <c r="H2" s="340"/>
      <c r="I2" s="340"/>
      <c r="J2" s="340"/>
    </row>
    <row r="5" spans="1:10" ht="13.5" thickBot="1" x14ac:dyDescent="0.25"/>
    <row r="6" spans="1:10" ht="86.25" customHeight="1" thickBot="1" x14ac:dyDescent="0.25">
      <c r="A6" s="341" t="s">
        <v>81</v>
      </c>
      <c r="B6" s="304" t="s">
        <v>60</v>
      </c>
      <c r="C6" s="304" t="s">
        <v>66</v>
      </c>
      <c r="D6" s="304" t="s">
        <v>79</v>
      </c>
      <c r="E6" s="304" t="s">
        <v>58</v>
      </c>
      <c r="F6" s="304" t="s">
        <v>80</v>
      </c>
      <c r="G6" s="304" t="s">
        <v>77</v>
      </c>
      <c r="H6" s="304" t="s">
        <v>68</v>
      </c>
      <c r="I6" s="304" t="s">
        <v>75</v>
      </c>
      <c r="J6" s="305" t="s">
        <v>11</v>
      </c>
    </row>
    <row r="7" spans="1:10" ht="25.5" customHeight="1" thickBot="1" x14ac:dyDescent="0.25">
      <c r="A7" s="342"/>
      <c r="B7" s="77" t="s">
        <v>176</v>
      </c>
      <c r="C7" s="77" t="s">
        <v>176</v>
      </c>
      <c r="D7" s="77" t="s">
        <v>176</v>
      </c>
      <c r="E7" s="77" t="s">
        <v>176</v>
      </c>
      <c r="F7" s="77" t="s">
        <v>176</v>
      </c>
      <c r="G7" s="77" t="s">
        <v>176</v>
      </c>
      <c r="H7" s="77" t="s">
        <v>176</v>
      </c>
      <c r="I7" s="77" t="s">
        <v>176</v>
      </c>
      <c r="J7" s="77" t="s">
        <v>176</v>
      </c>
    </row>
    <row r="8" spans="1:10" s="202" customFormat="1" ht="27.75" customHeight="1" thickBot="1" x14ac:dyDescent="0.25">
      <c r="A8" s="242" t="s">
        <v>150</v>
      </c>
      <c r="B8" s="237"/>
      <c r="C8" s="237"/>
      <c r="D8" s="237"/>
      <c r="E8" s="238">
        <v>146000</v>
      </c>
      <c r="F8" s="237"/>
      <c r="G8" s="237"/>
      <c r="H8" s="239"/>
      <c r="I8" s="241">
        <v>6004541</v>
      </c>
      <c r="J8" s="210">
        <f>SUM(B8:I8)</f>
        <v>6150541</v>
      </c>
    </row>
    <row r="9" spans="1:10" ht="13.5" thickBot="1" x14ac:dyDescent="0.25">
      <c r="A9" s="205" t="s">
        <v>89</v>
      </c>
      <c r="B9" s="306"/>
      <c r="C9" s="245"/>
      <c r="D9" s="245"/>
      <c r="E9" s="306">
        <v>720000</v>
      </c>
      <c r="F9" s="245"/>
      <c r="G9" s="306"/>
      <c r="H9" s="307"/>
      <c r="I9" s="308"/>
      <c r="J9" s="210">
        <f t="shared" ref="J9:J25" si="0">SUM(B9:I9)</f>
        <v>720000</v>
      </c>
    </row>
    <row r="10" spans="1:10" ht="27.75" customHeight="1" thickBot="1" x14ac:dyDescent="0.25">
      <c r="A10" s="204" t="s">
        <v>82</v>
      </c>
      <c r="B10" s="66"/>
      <c r="C10" s="66"/>
      <c r="D10" s="66"/>
      <c r="E10" s="66">
        <v>28026820</v>
      </c>
      <c r="F10" s="66">
        <v>5179650</v>
      </c>
      <c r="G10" s="66">
        <v>7834004</v>
      </c>
      <c r="H10" s="208"/>
      <c r="I10" s="240">
        <v>34820584</v>
      </c>
      <c r="J10" s="210">
        <f t="shared" si="0"/>
        <v>75861058</v>
      </c>
    </row>
    <row r="11" spans="1:10" s="40" customFormat="1" ht="15.75" customHeight="1" thickBot="1" x14ac:dyDescent="0.25">
      <c r="A11" s="203" t="s">
        <v>84</v>
      </c>
      <c r="B11" s="66">
        <v>341295150</v>
      </c>
      <c r="C11" s="66"/>
      <c r="D11" s="66"/>
      <c r="E11" s="67"/>
      <c r="F11" s="66"/>
      <c r="G11" s="67"/>
      <c r="H11" s="209"/>
      <c r="I11" s="240">
        <v>11049981</v>
      </c>
      <c r="J11" s="210">
        <f t="shared" si="0"/>
        <v>352345131</v>
      </c>
    </row>
    <row r="12" spans="1:10" ht="13.5" thickBot="1" x14ac:dyDescent="0.25">
      <c r="A12" s="205" t="s">
        <v>88</v>
      </c>
      <c r="B12" s="309">
        <v>2530552</v>
      </c>
      <c r="C12" s="309"/>
      <c r="D12" s="310"/>
      <c r="E12" s="309">
        <v>11510000</v>
      </c>
      <c r="F12" s="310"/>
      <c r="G12" s="310"/>
      <c r="H12" s="252"/>
      <c r="I12" s="311">
        <v>82328640</v>
      </c>
      <c r="J12" s="210">
        <f t="shared" si="0"/>
        <v>96369192</v>
      </c>
    </row>
    <row r="13" spans="1:10" ht="27.75" customHeight="1" thickBot="1" x14ac:dyDescent="0.25">
      <c r="A13" s="204" t="s">
        <v>149</v>
      </c>
      <c r="B13" s="66"/>
      <c r="C13" s="66"/>
      <c r="D13" s="66"/>
      <c r="E13" s="66">
        <v>3675000</v>
      </c>
      <c r="F13" s="66"/>
      <c r="G13" s="66"/>
      <c r="H13" s="208"/>
      <c r="I13" s="240"/>
      <c r="J13" s="210">
        <f t="shared" si="0"/>
        <v>3675000</v>
      </c>
    </row>
    <row r="14" spans="1:10" ht="13.5" thickBot="1" x14ac:dyDescent="0.25">
      <c r="A14" s="203" t="s">
        <v>126</v>
      </c>
      <c r="B14" s="66"/>
      <c r="C14" s="66">
        <v>820378020</v>
      </c>
      <c r="D14" s="66"/>
      <c r="E14" s="66"/>
      <c r="F14" s="66"/>
      <c r="G14" s="66"/>
      <c r="H14" s="208"/>
      <c r="I14" s="240">
        <v>8332340</v>
      </c>
      <c r="J14" s="210">
        <f t="shared" si="0"/>
        <v>828710360</v>
      </c>
    </row>
    <row r="15" spans="1:10" ht="13.5" thickBot="1" x14ac:dyDescent="0.25">
      <c r="A15" s="203" t="s">
        <v>161</v>
      </c>
      <c r="B15" s="66"/>
      <c r="C15" s="66"/>
      <c r="D15" s="66"/>
      <c r="E15" s="66"/>
      <c r="F15" s="66"/>
      <c r="G15" s="66"/>
      <c r="H15" s="208"/>
      <c r="I15" s="240">
        <v>60000</v>
      </c>
      <c r="J15" s="210">
        <f t="shared" si="0"/>
        <v>60000</v>
      </c>
    </row>
    <row r="16" spans="1:10" ht="18" customHeight="1" thickBot="1" x14ac:dyDescent="0.25">
      <c r="A16" s="204" t="s">
        <v>155</v>
      </c>
      <c r="B16" s="66"/>
      <c r="C16" s="66">
        <v>1390854858</v>
      </c>
      <c r="D16" s="66"/>
      <c r="E16" s="66"/>
      <c r="F16" s="66"/>
      <c r="G16" s="66"/>
      <c r="H16" s="208"/>
      <c r="I16" s="240"/>
      <c r="J16" s="210">
        <f t="shared" si="0"/>
        <v>1390854858</v>
      </c>
    </row>
    <row r="17" spans="1:10" ht="13.5" thickBot="1" x14ac:dyDescent="0.25">
      <c r="A17" s="203" t="s">
        <v>83</v>
      </c>
      <c r="B17" s="66">
        <v>1178000</v>
      </c>
      <c r="C17" s="66"/>
      <c r="D17" s="66"/>
      <c r="E17" s="66"/>
      <c r="F17" s="66"/>
      <c r="G17" s="66"/>
      <c r="H17" s="208"/>
      <c r="I17" s="240">
        <v>920000</v>
      </c>
      <c r="J17" s="210">
        <f t="shared" si="0"/>
        <v>2098000</v>
      </c>
    </row>
    <row r="18" spans="1:10" ht="13.5" thickBot="1" x14ac:dyDescent="0.25">
      <c r="A18" s="205" t="s">
        <v>180</v>
      </c>
      <c r="B18" s="295">
        <v>64000</v>
      </c>
      <c r="C18" s="295"/>
      <c r="D18" s="295"/>
      <c r="E18" s="295"/>
      <c r="F18" s="295"/>
      <c r="G18" s="295"/>
      <c r="H18" s="296"/>
      <c r="I18" s="240"/>
      <c r="J18" s="210">
        <f t="shared" si="0"/>
        <v>64000</v>
      </c>
    </row>
    <row r="19" spans="1:10" ht="13.5" thickBot="1" x14ac:dyDescent="0.25">
      <c r="A19" s="205" t="s">
        <v>148</v>
      </c>
      <c r="B19" s="309"/>
      <c r="C19" s="309"/>
      <c r="D19" s="310"/>
      <c r="E19" s="309"/>
      <c r="F19" s="310"/>
      <c r="G19" s="310"/>
      <c r="H19" s="252"/>
      <c r="I19" s="311">
        <v>20452</v>
      </c>
      <c r="J19" s="210">
        <f t="shared" si="0"/>
        <v>20452</v>
      </c>
    </row>
    <row r="20" spans="1:10" ht="13.5" thickBot="1" x14ac:dyDescent="0.25">
      <c r="A20" s="205" t="s">
        <v>127</v>
      </c>
      <c r="B20" s="309"/>
      <c r="C20" s="309"/>
      <c r="D20" s="310"/>
      <c r="E20" s="309"/>
      <c r="F20" s="310"/>
      <c r="G20" s="310"/>
      <c r="H20" s="252"/>
      <c r="I20" s="311">
        <v>500000</v>
      </c>
      <c r="J20" s="210">
        <f t="shared" si="0"/>
        <v>500000</v>
      </c>
    </row>
    <row r="21" spans="1:10" ht="13.5" thickBot="1" x14ac:dyDescent="0.25">
      <c r="A21" s="205" t="s">
        <v>87</v>
      </c>
      <c r="B21" s="309"/>
      <c r="C21" s="309"/>
      <c r="D21" s="310"/>
      <c r="E21" s="309">
        <v>2540</v>
      </c>
      <c r="F21" s="310"/>
      <c r="G21" s="310"/>
      <c r="H21" s="252"/>
      <c r="I21" s="311"/>
      <c r="J21" s="210">
        <f t="shared" si="0"/>
        <v>2540</v>
      </c>
    </row>
    <row r="22" spans="1:10" ht="13.5" thickBot="1" x14ac:dyDescent="0.25">
      <c r="A22" s="205" t="s">
        <v>128</v>
      </c>
      <c r="B22" s="309"/>
      <c r="C22" s="309"/>
      <c r="D22" s="310"/>
      <c r="E22" s="309"/>
      <c r="F22" s="310"/>
      <c r="G22" s="310">
        <v>204000</v>
      </c>
      <c r="H22" s="252"/>
      <c r="I22" s="311"/>
      <c r="J22" s="210">
        <f t="shared" si="0"/>
        <v>204000</v>
      </c>
    </row>
    <row r="23" spans="1:10" s="298" customFormat="1" ht="26.25" thickBot="1" x14ac:dyDescent="0.25">
      <c r="A23" s="297" t="s">
        <v>162</v>
      </c>
      <c r="B23" s="309"/>
      <c r="C23" s="309"/>
      <c r="D23" s="309"/>
      <c r="E23" s="309"/>
      <c r="F23" s="309"/>
      <c r="G23" s="309"/>
      <c r="H23" s="312"/>
      <c r="I23" s="313"/>
      <c r="J23" s="210">
        <f t="shared" si="0"/>
        <v>0</v>
      </c>
    </row>
    <row r="24" spans="1:10" ht="30" customHeight="1" thickBot="1" x14ac:dyDescent="0.25">
      <c r="A24" s="204" t="s">
        <v>85</v>
      </c>
      <c r="B24" s="66"/>
      <c r="C24" s="66"/>
      <c r="D24" s="66">
        <v>82386000</v>
      </c>
      <c r="E24" s="66"/>
      <c r="F24" s="66"/>
      <c r="G24" s="66"/>
      <c r="H24" s="208"/>
      <c r="I24" s="240"/>
      <c r="J24" s="210">
        <f t="shared" si="0"/>
        <v>82386000</v>
      </c>
    </row>
    <row r="25" spans="1:10" ht="13.5" thickBot="1" x14ac:dyDescent="0.25">
      <c r="A25" s="203" t="s">
        <v>86</v>
      </c>
      <c r="B25" s="314"/>
      <c r="C25" s="314"/>
      <c r="D25" s="243"/>
      <c r="E25" s="314"/>
      <c r="F25" s="243"/>
      <c r="G25" s="314"/>
      <c r="H25" s="244"/>
      <c r="I25" s="313">
        <v>93203667</v>
      </c>
      <c r="J25" s="210">
        <f t="shared" si="0"/>
        <v>93203667</v>
      </c>
    </row>
    <row r="26" spans="1:10" s="81" customFormat="1" ht="13.5" thickBot="1" x14ac:dyDescent="0.25">
      <c r="A26" s="206" t="s">
        <v>11</v>
      </c>
      <c r="B26" s="315">
        <f>SUM(B8:B25)</f>
        <v>345067702</v>
      </c>
      <c r="C26" s="315">
        <f t="shared" ref="C26:I26" si="1">SUM(C8:C25)</f>
        <v>2211232878</v>
      </c>
      <c r="D26" s="315">
        <f t="shared" si="1"/>
        <v>82386000</v>
      </c>
      <c r="E26" s="315">
        <f t="shared" si="1"/>
        <v>44080360</v>
      </c>
      <c r="F26" s="315">
        <f t="shared" si="1"/>
        <v>5179650</v>
      </c>
      <c r="G26" s="315">
        <f t="shared" si="1"/>
        <v>8038004</v>
      </c>
      <c r="H26" s="315">
        <f t="shared" si="1"/>
        <v>0</v>
      </c>
      <c r="I26" s="315">
        <f t="shared" si="1"/>
        <v>237240205</v>
      </c>
      <c r="J26" s="315">
        <f>SUM(J8:J25)</f>
        <v>2933224799</v>
      </c>
    </row>
    <row r="29" spans="1:10" x14ac:dyDescent="0.2">
      <c r="J29" s="46"/>
    </row>
    <row r="30" spans="1:10" x14ac:dyDescent="0.2">
      <c r="C30" s="46"/>
    </row>
    <row r="31" spans="1:10" x14ac:dyDescent="0.2">
      <c r="J31" s="46"/>
    </row>
  </sheetData>
  <mergeCells count="2">
    <mergeCell ref="A1:J2"/>
    <mergeCell ref="A6:A7"/>
  </mergeCells>
  <phoneticPr fontId="23" type="noConversion"/>
  <pageMargins left="0.75" right="0.75" top="1" bottom="1" header="0.5" footer="0.5"/>
  <pageSetup paperSize="9" scale="62" orientation="landscape" r:id="rId1"/>
  <headerFooter alignWithMargins="0">
    <oddHeader>&amp;R1/1.sz. melléklete
6/2018. (III.29.)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topLeftCell="B1" zoomScaleNormal="90" workbookViewId="0">
      <selection sqref="A1:J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340" t="s">
        <v>181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x14ac:dyDescent="0.2">
      <c r="A2" s="340"/>
      <c r="B2" s="340"/>
      <c r="C2" s="340"/>
      <c r="D2" s="340"/>
      <c r="E2" s="340"/>
      <c r="F2" s="340"/>
      <c r="G2" s="340"/>
      <c r="H2" s="340"/>
      <c r="I2" s="340"/>
      <c r="J2" s="340"/>
    </row>
    <row r="5" spans="1:10" ht="13.5" thickBot="1" x14ac:dyDescent="0.25"/>
    <row r="6" spans="1:10" ht="86.25" customHeight="1" thickBot="1" x14ac:dyDescent="0.25">
      <c r="A6" s="341" t="s">
        <v>81</v>
      </c>
      <c r="B6" s="304" t="s">
        <v>60</v>
      </c>
      <c r="C6" s="304" t="s">
        <v>66</v>
      </c>
      <c r="D6" s="304" t="s">
        <v>79</v>
      </c>
      <c r="E6" s="304" t="s">
        <v>58</v>
      </c>
      <c r="F6" s="304" t="s">
        <v>80</v>
      </c>
      <c r="G6" s="304" t="s">
        <v>77</v>
      </c>
      <c r="H6" s="304" t="s">
        <v>68</v>
      </c>
      <c r="I6" s="304" t="s">
        <v>75</v>
      </c>
      <c r="J6" s="305" t="s">
        <v>11</v>
      </c>
    </row>
    <row r="7" spans="1:10" ht="25.5" customHeight="1" thickBot="1" x14ac:dyDescent="0.25">
      <c r="A7" s="342"/>
      <c r="B7" s="77" t="s">
        <v>176</v>
      </c>
      <c r="C7" s="77" t="s">
        <v>176</v>
      </c>
      <c r="D7" s="77" t="s">
        <v>176</v>
      </c>
      <c r="E7" s="77" t="s">
        <v>176</v>
      </c>
      <c r="F7" s="77" t="s">
        <v>176</v>
      </c>
      <c r="G7" s="77" t="s">
        <v>176</v>
      </c>
      <c r="H7" s="77" t="s">
        <v>176</v>
      </c>
      <c r="I7" s="77" t="s">
        <v>176</v>
      </c>
      <c r="J7" s="77" t="s">
        <v>176</v>
      </c>
    </row>
    <row r="8" spans="1:10" s="202" customFormat="1" ht="27.75" customHeight="1" thickBot="1" x14ac:dyDescent="0.25">
      <c r="A8" s="242" t="s">
        <v>150</v>
      </c>
      <c r="B8" s="237"/>
      <c r="C8" s="237"/>
      <c r="D8" s="237"/>
      <c r="E8" s="238">
        <v>146000</v>
      </c>
      <c r="F8" s="237"/>
      <c r="G8" s="237"/>
      <c r="H8" s="239"/>
      <c r="I8" s="241">
        <v>6004541</v>
      </c>
      <c r="J8" s="210">
        <f>SUM(B8:I8)</f>
        <v>6150541</v>
      </c>
    </row>
    <row r="9" spans="1:10" ht="13.5" thickBot="1" x14ac:dyDescent="0.25">
      <c r="A9" s="205" t="s">
        <v>89</v>
      </c>
      <c r="B9" s="306"/>
      <c r="C9" s="245"/>
      <c r="D9" s="245"/>
      <c r="E9" s="306">
        <v>720000</v>
      </c>
      <c r="F9" s="245"/>
      <c r="G9" s="306"/>
      <c r="H9" s="307"/>
      <c r="I9" s="308"/>
      <c r="J9" s="210">
        <f t="shared" ref="J9:J25" si="0">SUM(B9:I9)</f>
        <v>720000</v>
      </c>
    </row>
    <row r="10" spans="1:10" ht="27.75" customHeight="1" thickBot="1" x14ac:dyDescent="0.25">
      <c r="A10" s="204" t="s">
        <v>82</v>
      </c>
      <c r="B10" s="66"/>
      <c r="C10" s="66"/>
      <c r="D10" s="66"/>
      <c r="E10" s="66">
        <v>28026820</v>
      </c>
      <c r="F10" s="66">
        <v>5179650</v>
      </c>
      <c r="G10" s="66">
        <v>7834004</v>
      </c>
      <c r="H10" s="208"/>
      <c r="I10" s="240">
        <v>34820584</v>
      </c>
      <c r="J10" s="210">
        <f t="shared" si="0"/>
        <v>75861058</v>
      </c>
    </row>
    <row r="11" spans="1:10" s="40" customFormat="1" ht="15.75" customHeight="1" thickBot="1" x14ac:dyDescent="0.25">
      <c r="A11" s="203" t="s">
        <v>84</v>
      </c>
      <c r="B11" s="66">
        <v>338195150</v>
      </c>
      <c r="C11" s="66"/>
      <c r="D11" s="66"/>
      <c r="E11" s="67"/>
      <c r="F11" s="66"/>
      <c r="G11" s="67"/>
      <c r="H11" s="209"/>
      <c r="I11" s="240">
        <v>11049981</v>
      </c>
      <c r="J11" s="210">
        <f t="shared" si="0"/>
        <v>349245131</v>
      </c>
    </row>
    <row r="12" spans="1:10" ht="13.5" thickBot="1" x14ac:dyDescent="0.25">
      <c r="A12" s="205" t="s">
        <v>88</v>
      </c>
      <c r="B12" s="309">
        <v>2530552</v>
      </c>
      <c r="C12" s="309"/>
      <c r="D12" s="310"/>
      <c r="E12" s="309">
        <v>11510000</v>
      </c>
      <c r="F12" s="310"/>
      <c r="G12" s="310"/>
      <c r="H12" s="252"/>
      <c r="I12" s="311">
        <v>82328640</v>
      </c>
      <c r="J12" s="210">
        <f t="shared" si="0"/>
        <v>96369192</v>
      </c>
    </row>
    <row r="13" spans="1:10" ht="27.75" customHeight="1" thickBot="1" x14ac:dyDescent="0.25">
      <c r="A13" s="204" t="s">
        <v>149</v>
      </c>
      <c r="B13" s="66"/>
      <c r="C13" s="66"/>
      <c r="D13" s="66"/>
      <c r="E13" s="66">
        <v>3675000</v>
      </c>
      <c r="F13" s="66"/>
      <c r="G13" s="66"/>
      <c r="H13" s="208"/>
      <c r="I13" s="240"/>
      <c r="J13" s="210">
        <f t="shared" si="0"/>
        <v>3675000</v>
      </c>
    </row>
    <row r="14" spans="1:10" ht="13.5" thickBot="1" x14ac:dyDescent="0.25">
      <c r="A14" s="203" t="s">
        <v>126</v>
      </c>
      <c r="B14" s="66"/>
      <c r="C14" s="66">
        <v>820378020</v>
      </c>
      <c r="D14" s="66"/>
      <c r="E14" s="66"/>
      <c r="F14" s="66"/>
      <c r="G14" s="66"/>
      <c r="H14" s="208"/>
      <c r="I14" s="240">
        <v>8332340</v>
      </c>
      <c r="J14" s="210">
        <f t="shared" si="0"/>
        <v>828710360</v>
      </c>
    </row>
    <row r="15" spans="1:10" ht="13.5" thickBot="1" x14ac:dyDescent="0.25">
      <c r="A15" s="203" t="s">
        <v>161</v>
      </c>
      <c r="B15" s="66"/>
      <c r="C15" s="66"/>
      <c r="D15" s="66"/>
      <c r="E15" s="66"/>
      <c r="F15" s="66"/>
      <c r="G15" s="66"/>
      <c r="H15" s="208"/>
      <c r="I15" s="240">
        <v>60000</v>
      </c>
      <c r="J15" s="210">
        <f t="shared" si="0"/>
        <v>60000</v>
      </c>
    </row>
    <row r="16" spans="1:10" ht="18" customHeight="1" thickBot="1" x14ac:dyDescent="0.25">
      <c r="A16" s="204" t="s">
        <v>155</v>
      </c>
      <c r="B16" s="66"/>
      <c r="C16" s="66">
        <v>1390854858</v>
      </c>
      <c r="D16" s="66"/>
      <c r="E16" s="66"/>
      <c r="F16" s="66"/>
      <c r="G16" s="66"/>
      <c r="H16" s="208"/>
      <c r="I16" s="240"/>
      <c r="J16" s="210">
        <f t="shared" si="0"/>
        <v>1390854858</v>
      </c>
    </row>
    <row r="17" spans="1:10" ht="13.5" thickBot="1" x14ac:dyDescent="0.25">
      <c r="A17" s="203" t="s">
        <v>83</v>
      </c>
      <c r="B17" s="66">
        <v>1178000</v>
      </c>
      <c r="C17" s="66"/>
      <c r="D17" s="66"/>
      <c r="E17" s="66"/>
      <c r="F17" s="66"/>
      <c r="G17" s="66"/>
      <c r="H17" s="208"/>
      <c r="I17" s="240">
        <v>920000</v>
      </c>
      <c r="J17" s="210">
        <f t="shared" si="0"/>
        <v>2098000</v>
      </c>
    </row>
    <row r="18" spans="1:10" ht="13.5" thickBot="1" x14ac:dyDescent="0.25">
      <c r="A18" s="205" t="s">
        <v>180</v>
      </c>
      <c r="B18" s="295">
        <v>64000</v>
      </c>
      <c r="C18" s="295"/>
      <c r="D18" s="295"/>
      <c r="E18" s="295"/>
      <c r="F18" s="295"/>
      <c r="G18" s="295"/>
      <c r="H18" s="296"/>
      <c r="I18" s="240"/>
      <c r="J18" s="210">
        <f t="shared" si="0"/>
        <v>64000</v>
      </c>
    </row>
    <row r="19" spans="1:10" ht="13.5" thickBot="1" x14ac:dyDescent="0.25">
      <c r="A19" s="205" t="s">
        <v>148</v>
      </c>
      <c r="B19" s="309"/>
      <c r="C19" s="309"/>
      <c r="D19" s="310"/>
      <c r="E19" s="309"/>
      <c r="F19" s="310"/>
      <c r="G19" s="310"/>
      <c r="H19" s="252"/>
      <c r="I19" s="311">
        <v>20452</v>
      </c>
      <c r="J19" s="210">
        <f t="shared" si="0"/>
        <v>20452</v>
      </c>
    </row>
    <row r="20" spans="1:10" ht="13.5" thickBot="1" x14ac:dyDescent="0.25">
      <c r="A20" s="205" t="s">
        <v>127</v>
      </c>
      <c r="B20" s="309"/>
      <c r="C20" s="309"/>
      <c r="D20" s="310"/>
      <c r="E20" s="309"/>
      <c r="F20" s="310"/>
      <c r="G20" s="310"/>
      <c r="H20" s="252"/>
      <c r="I20" s="311">
        <v>500000</v>
      </c>
      <c r="J20" s="210">
        <f t="shared" si="0"/>
        <v>500000</v>
      </c>
    </row>
    <row r="21" spans="1:10" ht="13.5" thickBot="1" x14ac:dyDescent="0.25">
      <c r="A21" s="205" t="s">
        <v>87</v>
      </c>
      <c r="B21" s="309"/>
      <c r="C21" s="309"/>
      <c r="D21" s="310"/>
      <c r="E21" s="309">
        <v>2540</v>
      </c>
      <c r="F21" s="310"/>
      <c r="G21" s="310"/>
      <c r="H21" s="252"/>
      <c r="I21" s="311"/>
      <c r="J21" s="210">
        <f t="shared" si="0"/>
        <v>2540</v>
      </c>
    </row>
    <row r="22" spans="1:10" ht="13.5" thickBot="1" x14ac:dyDescent="0.25">
      <c r="A22" s="205" t="s">
        <v>128</v>
      </c>
      <c r="B22" s="309"/>
      <c r="C22" s="309"/>
      <c r="D22" s="310"/>
      <c r="E22" s="309"/>
      <c r="F22" s="310"/>
      <c r="G22" s="310">
        <v>204000</v>
      </c>
      <c r="H22" s="252"/>
      <c r="I22" s="311"/>
      <c r="J22" s="210">
        <f t="shared" si="0"/>
        <v>204000</v>
      </c>
    </row>
    <row r="23" spans="1:10" s="298" customFormat="1" ht="26.25" thickBot="1" x14ac:dyDescent="0.25">
      <c r="A23" s="297" t="s">
        <v>162</v>
      </c>
      <c r="B23" s="309"/>
      <c r="C23" s="309"/>
      <c r="D23" s="309"/>
      <c r="E23" s="309"/>
      <c r="F23" s="309"/>
      <c r="G23" s="309"/>
      <c r="H23" s="312"/>
      <c r="I23" s="313"/>
      <c r="J23" s="210">
        <f t="shared" si="0"/>
        <v>0</v>
      </c>
    </row>
    <row r="24" spans="1:10" ht="30" customHeight="1" thickBot="1" x14ac:dyDescent="0.25">
      <c r="A24" s="204" t="s">
        <v>85</v>
      </c>
      <c r="B24" s="66"/>
      <c r="C24" s="66"/>
      <c r="D24" s="66">
        <v>82386000</v>
      </c>
      <c r="E24" s="66"/>
      <c r="F24" s="66"/>
      <c r="G24" s="66"/>
      <c r="H24" s="208"/>
      <c r="I24" s="240"/>
      <c r="J24" s="210">
        <f t="shared" si="0"/>
        <v>82386000</v>
      </c>
    </row>
    <row r="25" spans="1:10" ht="13.5" thickBot="1" x14ac:dyDescent="0.25">
      <c r="A25" s="203" t="s">
        <v>86</v>
      </c>
      <c r="B25" s="314"/>
      <c r="C25" s="314"/>
      <c r="D25" s="243"/>
      <c r="E25" s="314"/>
      <c r="F25" s="243"/>
      <c r="G25" s="314"/>
      <c r="H25" s="244"/>
      <c r="I25" s="313">
        <v>93203667</v>
      </c>
      <c r="J25" s="210">
        <f t="shared" si="0"/>
        <v>93203667</v>
      </c>
    </row>
    <row r="26" spans="1:10" s="81" customFormat="1" ht="13.5" thickBot="1" x14ac:dyDescent="0.25">
      <c r="A26" s="206" t="s">
        <v>11</v>
      </c>
      <c r="B26" s="315">
        <f>SUM(B8:B25)</f>
        <v>341967702</v>
      </c>
      <c r="C26" s="315">
        <f t="shared" ref="C26:I26" si="1">SUM(C8:C25)</f>
        <v>2211232878</v>
      </c>
      <c r="D26" s="315">
        <f t="shared" si="1"/>
        <v>82386000</v>
      </c>
      <c r="E26" s="315">
        <f t="shared" si="1"/>
        <v>44080360</v>
      </c>
      <c r="F26" s="315">
        <f t="shared" si="1"/>
        <v>5179650</v>
      </c>
      <c r="G26" s="315">
        <f t="shared" si="1"/>
        <v>8038004</v>
      </c>
      <c r="H26" s="315">
        <f t="shared" si="1"/>
        <v>0</v>
      </c>
      <c r="I26" s="315">
        <f t="shared" si="1"/>
        <v>237240205</v>
      </c>
      <c r="J26" s="315">
        <f>SUM(J8:J25)</f>
        <v>2930124799</v>
      </c>
    </row>
    <row r="33" spans="9:9" x14ac:dyDescent="0.2">
      <c r="I33" s="46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&amp;R1/1)a.sz. melléklete
6/2018.(III.29.)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view="pageLayout" topLeftCell="B1" zoomScaleNormal="100" workbookViewId="0">
      <selection activeCell="K6" sqref="K6"/>
    </sheetView>
  </sheetViews>
  <sheetFormatPr defaultRowHeight="12.75" x14ac:dyDescent="0.2"/>
  <cols>
    <col min="1" max="1" width="49.42578125" bestFit="1" customWidth="1"/>
    <col min="2" max="2" width="12.5703125" customWidth="1"/>
    <col min="3" max="3" width="14.285156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340" t="s">
        <v>167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x14ac:dyDescent="0.2">
      <c r="A2" s="340"/>
      <c r="B2" s="340"/>
      <c r="C2" s="340"/>
      <c r="D2" s="340"/>
      <c r="E2" s="340"/>
      <c r="F2" s="340"/>
      <c r="G2" s="340"/>
      <c r="H2" s="340"/>
      <c r="I2" s="340"/>
      <c r="J2" s="340"/>
    </row>
    <row r="5" spans="1:10" ht="13.5" thickBot="1" x14ac:dyDescent="0.25"/>
    <row r="6" spans="1:10" ht="90.75" customHeight="1" thickBot="1" x14ac:dyDescent="0.25">
      <c r="A6" s="341" t="s">
        <v>81</v>
      </c>
      <c r="B6" s="69" t="s">
        <v>60</v>
      </c>
      <c r="C6" s="69" t="s">
        <v>66</v>
      </c>
      <c r="D6" s="69" t="s">
        <v>79</v>
      </c>
      <c r="E6" s="69" t="s">
        <v>58</v>
      </c>
      <c r="F6" s="69" t="s">
        <v>80</v>
      </c>
      <c r="G6" s="69" t="s">
        <v>77</v>
      </c>
      <c r="H6" s="69" t="s">
        <v>68</v>
      </c>
      <c r="I6" s="69" t="s">
        <v>75</v>
      </c>
      <c r="J6" s="70" t="s">
        <v>11</v>
      </c>
    </row>
    <row r="7" spans="1:10" ht="25.5" customHeight="1" thickBot="1" x14ac:dyDescent="0.25">
      <c r="A7" s="342"/>
      <c r="B7" s="77" t="s">
        <v>176</v>
      </c>
      <c r="C7" s="77" t="s">
        <v>176</v>
      </c>
      <c r="D7" s="77" t="s">
        <v>176</v>
      </c>
      <c r="E7" s="77" t="s">
        <v>176</v>
      </c>
      <c r="F7" s="77" t="s">
        <v>176</v>
      </c>
      <c r="G7" s="77" t="s">
        <v>176</v>
      </c>
      <c r="H7" s="77" t="s">
        <v>176</v>
      </c>
      <c r="I7" s="77" t="s">
        <v>176</v>
      </c>
      <c r="J7" s="77" t="s">
        <v>176</v>
      </c>
    </row>
    <row r="8" spans="1:10" s="40" customFormat="1" ht="13.5" thickBot="1" x14ac:dyDescent="0.25">
      <c r="A8" s="68" t="s">
        <v>84</v>
      </c>
      <c r="B8" s="66">
        <v>3100000</v>
      </c>
      <c r="C8" s="66"/>
      <c r="D8" s="66"/>
      <c r="E8" s="67"/>
      <c r="F8" s="66"/>
      <c r="G8" s="67"/>
      <c r="H8" s="209"/>
      <c r="I8" s="207"/>
      <c r="J8" s="119">
        <f>SUM(B8:I8)</f>
        <v>3100000</v>
      </c>
    </row>
    <row r="9" spans="1:10" ht="13.5" thickBot="1" x14ac:dyDescent="0.25">
      <c r="A9" s="78" t="s">
        <v>11</v>
      </c>
      <c r="B9" s="79">
        <f t="shared" ref="B9:I9" si="0">SUM(B8:B8)</f>
        <v>3100000</v>
      </c>
      <c r="C9" s="80">
        <f t="shared" si="0"/>
        <v>0</v>
      </c>
      <c r="D9" s="79">
        <f t="shared" si="0"/>
        <v>0</v>
      </c>
      <c r="E9" s="80">
        <f t="shared" si="0"/>
        <v>0</v>
      </c>
      <c r="F9" s="80">
        <f t="shared" si="0"/>
        <v>0</v>
      </c>
      <c r="G9" s="79">
        <f t="shared" si="0"/>
        <v>0</v>
      </c>
      <c r="H9" s="80">
        <f t="shared" si="0"/>
        <v>0</v>
      </c>
      <c r="I9" s="120">
        <f t="shared" si="0"/>
        <v>0</v>
      </c>
      <c r="J9" s="38">
        <f>SUM(B9:I9)</f>
        <v>3100000</v>
      </c>
    </row>
  </sheetData>
  <mergeCells count="2">
    <mergeCell ref="A1:J2"/>
    <mergeCell ref="A6:A7"/>
  </mergeCells>
  <phoneticPr fontId="23" type="noConversion"/>
  <pageMargins left="0.75" right="0.75" top="1" bottom="1" header="0.5" footer="0.5"/>
  <pageSetup paperSize="9" scale="64" orientation="landscape" r:id="rId1"/>
  <headerFooter alignWithMargins="0">
    <oddHeader>&amp;R1.1)b sz melléklet 
6/2018. (III.29.)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66"/>
  <sheetViews>
    <sheetView view="pageLayout" topLeftCell="C1" zoomScaleNormal="100" workbookViewId="0">
      <selection activeCell="AD20" sqref="AD20"/>
    </sheetView>
  </sheetViews>
  <sheetFormatPr defaultRowHeight="12.75" x14ac:dyDescent="0.2"/>
  <cols>
    <col min="5" max="5" width="30.42578125" customWidth="1"/>
    <col min="6" max="6" width="11.28515625" style="54" customWidth="1"/>
    <col min="7" max="7" width="16.7109375" customWidth="1"/>
    <col min="8" max="8" width="17.85546875" style="53" customWidth="1"/>
    <col min="9" max="9" width="12.7109375" customWidth="1"/>
    <col min="12" max="12" width="12" customWidth="1"/>
  </cols>
  <sheetData>
    <row r="1" spans="1:9" ht="13.5" customHeight="1" thickBot="1" x14ac:dyDescent="0.25">
      <c r="A1" s="353" t="s">
        <v>18</v>
      </c>
      <c r="B1" s="353"/>
      <c r="C1" s="353"/>
      <c r="D1" s="353"/>
      <c r="E1" s="353"/>
      <c r="F1" s="349" t="s">
        <v>177</v>
      </c>
      <c r="G1" s="349"/>
      <c r="H1" s="349"/>
      <c r="I1" s="9"/>
    </row>
    <row r="2" spans="1:9" ht="13.5" thickBot="1" x14ac:dyDescent="0.25">
      <c r="A2" s="353"/>
      <c r="B2" s="353"/>
      <c r="C2" s="353"/>
      <c r="D2" s="353"/>
      <c r="E2" s="353"/>
      <c r="F2" s="350" t="s">
        <v>14</v>
      </c>
      <c r="G2" s="351" t="s">
        <v>16</v>
      </c>
      <c r="H2" s="352"/>
      <c r="I2" s="6"/>
    </row>
    <row r="3" spans="1:9" ht="13.5" thickBot="1" x14ac:dyDescent="0.25">
      <c r="A3" s="353"/>
      <c r="B3" s="353"/>
      <c r="C3" s="353"/>
      <c r="D3" s="353"/>
      <c r="E3" s="353"/>
      <c r="F3" s="350"/>
      <c r="G3" s="15" t="s">
        <v>146</v>
      </c>
      <c r="H3" s="50" t="s">
        <v>17</v>
      </c>
      <c r="I3" s="6"/>
    </row>
    <row r="4" spans="1:9" s="98" customFormat="1" ht="15" x14ac:dyDescent="0.25">
      <c r="A4" s="354" t="s">
        <v>48</v>
      </c>
      <c r="B4" s="355"/>
      <c r="C4" s="355"/>
      <c r="D4" s="355"/>
      <c r="E4" s="355"/>
      <c r="F4" s="355"/>
      <c r="G4" s="356"/>
      <c r="H4" s="96">
        <f>H5+H16+H17+H20+H18</f>
        <v>276299523</v>
      </c>
      <c r="I4" s="97"/>
    </row>
    <row r="5" spans="1:9" ht="13.5" thickBot="1" x14ac:dyDescent="0.25">
      <c r="A5" s="346" t="s">
        <v>38</v>
      </c>
      <c r="B5" s="347"/>
      <c r="C5" s="347"/>
      <c r="D5" s="347"/>
      <c r="E5" s="347"/>
      <c r="F5" s="347"/>
      <c r="G5" s="348"/>
      <c r="H5" s="90">
        <f>H7+H12+H14+H6+H15+H19</f>
        <v>177172373</v>
      </c>
      <c r="I5" s="8"/>
    </row>
    <row r="6" spans="1:9" s="87" customFormat="1" ht="13.5" thickBot="1" x14ac:dyDescent="0.25">
      <c r="A6" s="343" t="s">
        <v>39</v>
      </c>
      <c r="B6" s="344"/>
      <c r="C6" s="344"/>
      <c r="D6" s="344"/>
      <c r="E6" s="345"/>
      <c r="F6" s="121">
        <v>16.670000000000002</v>
      </c>
      <c r="G6" s="91">
        <v>4580000</v>
      </c>
      <c r="H6" s="92">
        <f>F6*G6+H13</f>
        <v>130772523.00000001</v>
      </c>
      <c r="I6" s="86"/>
    </row>
    <row r="7" spans="1:9" s="39" customFormat="1" ht="13.5" thickBot="1" x14ac:dyDescent="0.25">
      <c r="A7" s="357" t="s">
        <v>40</v>
      </c>
      <c r="B7" s="358"/>
      <c r="C7" s="358"/>
      <c r="D7" s="358"/>
      <c r="E7" s="359"/>
      <c r="F7" s="93"/>
      <c r="G7" s="94"/>
      <c r="H7" s="95">
        <f>SUM(H8:H11)</f>
        <v>29631400</v>
      </c>
      <c r="I7" s="88"/>
    </row>
    <row r="8" spans="1:9" x14ac:dyDescent="0.2">
      <c r="A8" s="366" t="s">
        <v>41</v>
      </c>
      <c r="B8" s="367"/>
      <c r="C8" s="367"/>
      <c r="D8" s="367"/>
      <c r="E8" s="367"/>
      <c r="F8" s="125">
        <v>22300</v>
      </c>
      <c r="G8" s="126"/>
      <c r="H8" s="127">
        <v>8966830</v>
      </c>
      <c r="I8" s="4"/>
    </row>
    <row r="9" spans="1:9" x14ac:dyDescent="0.2">
      <c r="A9" s="368" t="s">
        <v>42</v>
      </c>
      <c r="B9" s="369"/>
      <c r="C9" s="369"/>
      <c r="D9" s="369"/>
      <c r="E9" s="369"/>
      <c r="F9" s="71"/>
      <c r="G9" s="122"/>
      <c r="H9" s="116">
        <v>12640000</v>
      </c>
      <c r="I9" s="4"/>
    </row>
    <row r="10" spans="1:9" x14ac:dyDescent="0.2">
      <c r="A10" s="368" t="s">
        <v>43</v>
      </c>
      <c r="B10" s="369"/>
      <c r="C10" s="369"/>
      <c r="D10" s="369"/>
      <c r="E10" s="369"/>
      <c r="F10" s="71"/>
      <c r="G10" s="122"/>
      <c r="H10" s="116">
        <v>100000</v>
      </c>
      <c r="I10" s="4"/>
    </row>
    <row r="11" spans="1:9" ht="13.5" thickBot="1" x14ac:dyDescent="0.25">
      <c r="A11" s="368" t="s">
        <v>44</v>
      </c>
      <c r="B11" s="369"/>
      <c r="C11" s="369"/>
      <c r="D11" s="369"/>
      <c r="E11" s="369"/>
      <c r="F11" s="72"/>
      <c r="G11" s="123"/>
      <c r="H11" s="124">
        <v>7924570</v>
      </c>
      <c r="I11" s="4"/>
    </row>
    <row r="12" spans="1:9" s="40" customFormat="1" ht="14.25" thickBot="1" x14ac:dyDescent="0.3">
      <c r="A12" s="360" t="s">
        <v>45</v>
      </c>
      <c r="B12" s="361"/>
      <c r="C12" s="361"/>
      <c r="D12" s="361"/>
      <c r="E12" s="362"/>
      <c r="F12" s="99"/>
      <c r="G12" s="100"/>
      <c r="H12" s="101">
        <v>14709600</v>
      </c>
      <c r="I12" s="89"/>
    </row>
    <row r="13" spans="1:9" s="40" customFormat="1" ht="14.25" thickBot="1" x14ac:dyDescent="0.3">
      <c r="A13" s="360" t="s">
        <v>129</v>
      </c>
      <c r="B13" s="361"/>
      <c r="C13" s="361"/>
      <c r="D13" s="361"/>
      <c r="E13" s="362"/>
      <c r="F13" s="99"/>
      <c r="G13" s="100"/>
      <c r="H13" s="101">
        <v>54423923</v>
      </c>
      <c r="I13" s="89"/>
    </row>
    <row r="14" spans="1:9" s="40" customFormat="1" ht="14.25" thickBot="1" x14ac:dyDescent="0.3">
      <c r="A14" s="360" t="s">
        <v>130</v>
      </c>
      <c r="B14" s="361"/>
      <c r="C14" s="361"/>
      <c r="D14" s="361"/>
      <c r="E14" s="362"/>
      <c r="F14" s="99">
        <v>100</v>
      </c>
      <c r="G14" s="100">
        <v>500</v>
      </c>
      <c r="H14" s="101">
        <f>F14*G14</f>
        <v>50000</v>
      </c>
      <c r="I14" s="89"/>
    </row>
    <row r="15" spans="1:9" s="40" customFormat="1" ht="14.25" thickBot="1" x14ac:dyDescent="0.3">
      <c r="A15" s="360" t="s">
        <v>188</v>
      </c>
      <c r="B15" s="361"/>
      <c r="C15" s="361"/>
      <c r="D15" s="361"/>
      <c r="E15" s="362"/>
      <c r="F15" s="99"/>
      <c r="G15" s="100"/>
      <c r="H15" s="101">
        <v>1756400</v>
      </c>
      <c r="I15" s="89"/>
    </row>
    <row r="16" spans="1:9" s="40" customFormat="1" ht="14.25" thickBot="1" x14ac:dyDescent="0.3">
      <c r="A16" s="360" t="s">
        <v>46</v>
      </c>
      <c r="B16" s="361"/>
      <c r="C16" s="361"/>
      <c r="D16" s="361"/>
      <c r="E16" s="362"/>
      <c r="F16" s="99"/>
      <c r="G16" s="100"/>
      <c r="H16" s="101">
        <v>79317000</v>
      </c>
      <c r="I16" s="89"/>
    </row>
    <row r="17" spans="1:9" s="40" customFormat="1" ht="14.25" thickBot="1" x14ac:dyDescent="0.3">
      <c r="A17" s="373" t="s">
        <v>47</v>
      </c>
      <c r="B17" s="374"/>
      <c r="C17" s="374"/>
      <c r="D17" s="374"/>
      <c r="E17" s="375"/>
      <c r="F17" s="99" t="s">
        <v>90</v>
      </c>
      <c r="G17" s="102">
        <v>3100000</v>
      </c>
      <c r="H17" s="103">
        <v>3100000</v>
      </c>
      <c r="I17" s="89"/>
    </row>
    <row r="18" spans="1:9" s="40" customFormat="1" ht="34.5" customHeight="1" thickBot="1" x14ac:dyDescent="0.3">
      <c r="A18" s="370" t="s">
        <v>147</v>
      </c>
      <c r="B18" s="371"/>
      <c r="C18" s="371"/>
      <c r="D18" s="371"/>
      <c r="E18" s="372"/>
      <c r="F18" s="99"/>
      <c r="G18" s="102">
        <v>570</v>
      </c>
      <c r="H18" s="106">
        <v>10118070</v>
      </c>
      <c r="I18" s="89"/>
    </row>
    <row r="19" spans="1:9" s="40" customFormat="1" ht="14.25" thickBot="1" x14ac:dyDescent="0.3">
      <c r="A19" s="360" t="s">
        <v>91</v>
      </c>
      <c r="B19" s="361"/>
      <c r="C19" s="361"/>
      <c r="D19" s="361"/>
      <c r="E19" s="362"/>
      <c r="F19" s="99">
        <v>99</v>
      </c>
      <c r="G19" s="102">
        <v>2550</v>
      </c>
      <c r="H19" s="106">
        <f>F19*G19</f>
        <v>252450</v>
      </c>
      <c r="I19" s="89"/>
    </row>
    <row r="20" spans="1:9" ht="27" customHeight="1" thickBot="1" x14ac:dyDescent="0.25">
      <c r="A20" s="363" t="s">
        <v>49</v>
      </c>
      <c r="B20" s="364"/>
      <c r="C20" s="364"/>
      <c r="D20" s="364"/>
      <c r="E20" s="365"/>
      <c r="F20" s="104">
        <v>1210</v>
      </c>
      <c r="G20" s="105">
        <v>5448</v>
      </c>
      <c r="H20" s="106">
        <f>F20*G20</f>
        <v>6592080</v>
      </c>
      <c r="I20" s="4"/>
    </row>
    <row r="21" spans="1:9" x14ac:dyDescent="0.2">
      <c r="A21" s="11"/>
      <c r="B21" s="3"/>
      <c r="C21" s="5"/>
      <c r="D21" s="3"/>
      <c r="E21" s="3"/>
      <c r="F21" s="56"/>
      <c r="G21" s="4"/>
      <c r="H21" s="49"/>
      <c r="I21" s="4"/>
    </row>
    <row r="22" spans="1:9" x14ac:dyDescent="0.2">
      <c r="A22" s="11"/>
      <c r="B22" s="3"/>
      <c r="C22" s="5"/>
      <c r="D22" s="3"/>
      <c r="E22" s="3"/>
      <c r="F22" s="56"/>
      <c r="G22" s="4"/>
      <c r="H22" s="49"/>
      <c r="I22" s="4"/>
    </row>
    <row r="23" spans="1:9" x14ac:dyDescent="0.2">
      <c r="A23" s="11"/>
      <c r="B23" s="3"/>
      <c r="C23" s="5"/>
      <c r="D23" s="3"/>
      <c r="E23" s="3"/>
      <c r="F23" s="56"/>
      <c r="G23" s="4"/>
      <c r="H23" s="49"/>
      <c r="I23" s="4"/>
    </row>
    <row r="24" spans="1:9" x14ac:dyDescent="0.2">
      <c r="A24" s="11"/>
      <c r="B24" s="3"/>
      <c r="C24" s="5"/>
      <c r="D24" s="3"/>
      <c r="E24" s="3"/>
      <c r="F24" s="56"/>
      <c r="G24" s="4"/>
      <c r="H24" s="49"/>
      <c r="I24" s="4"/>
    </row>
    <row r="25" spans="1:9" x14ac:dyDescent="0.2">
      <c r="A25" s="11"/>
      <c r="B25" s="3"/>
      <c r="C25" s="5"/>
      <c r="D25" s="3"/>
      <c r="E25" s="3"/>
      <c r="F25" s="56"/>
      <c r="G25" s="4"/>
      <c r="H25" s="49"/>
      <c r="I25" s="4"/>
    </row>
    <row r="26" spans="1:9" x14ac:dyDescent="0.2">
      <c r="A26" s="11"/>
      <c r="B26" s="3"/>
      <c r="C26" s="5"/>
      <c r="D26" s="3"/>
      <c r="E26" s="3"/>
      <c r="F26" s="56"/>
      <c r="G26" s="4"/>
      <c r="H26" s="49"/>
      <c r="I26" s="4"/>
    </row>
    <row r="27" spans="1:9" x14ac:dyDescent="0.2">
      <c r="A27" s="11"/>
      <c r="B27" s="3"/>
      <c r="C27" s="5"/>
      <c r="D27" s="3"/>
      <c r="E27" s="3"/>
      <c r="F27" s="56"/>
      <c r="G27" s="4"/>
      <c r="H27" s="49"/>
      <c r="I27" s="4"/>
    </row>
    <row r="28" spans="1:9" x14ac:dyDescent="0.2">
      <c r="A28" s="11"/>
      <c r="B28" s="3"/>
      <c r="C28" s="3"/>
      <c r="D28" s="3"/>
      <c r="E28" s="3"/>
      <c r="F28" s="56"/>
      <c r="G28" s="4"/>
      <c r="H28" s="49"/>
      <c r="I28" s="4"/>
    </row>
    <row r="29" spans="1:9" x14ac:dyDescent="0.2">
      <c r="A29" s="11"/>
      <c r="B29" s="3"/>
      <c r="C29" s="3"/>
      <c r="D29" s="3"/>
      <c r="E29" s="3"/>
      <c r="F29" s="56"/>
      <c r="G29" s="4"/>
      <c r="H29" s="49"/>
      <c r="I29" s="4"/>
    </row>
    <row r="30" spans="1:9" x14ac:dyDescent="0.2">
      <c r="A30" s="11"/>
      <c r="B30" s="3"/>
      <c r="C30" s="3"/>
      <c r="D30" s="3"/>
      <c r="E30" s="3"/>
      <c r="F30" s="56"/>
      <c r="G30" s="4"/>
      <c r="H30" s="49"/>
      <c r="I30" s="4"/>
    </row>
    <row r="31" spans="1:9" x14ac:dyDescent="0.2">
      <c r="A31" s="11"/>
      <c r="B31" s="3"/>
      <c r="C31" s="3"/>
      <c r="D31" s="3"/>
      <c r="E31" s="3"/>
      <c r="F31" s="56"/>
      <c r="G31" s="4"/>
      <c r="H31" s="49"/>
      <c r="I31" s="4"/>
    </row>
    <row r="32" spans="1:9" x14ac:dyDescent="0.2">
      <c r="A32" s="11"/>
      <c r="B32" s="3"/>
      <c r="C32" s="3"/>
      <c r="D32" s="3"/>
      <c r="E32" s="3"/>
      <c r="F32" s="56"/>
      <c r="G32" s="4"/>
      <c r="H32" s="49"/>
      <c r="I32" s="4"/>
    </row>
    <row r="33" spans="1:9" x14ac:dyDescent="0.2">
      <c r="A33" s="10"/>
      <c r="B33" s="3"/>
      <c r="C33" s="3"/>
      <c r="D33" s="3"/>
      <c r="E33" s="3"/>
      <c r="F33" s="56"/>
      <c r="G33" s="4"/>
      <c r="H33" s="49"/>
      <c r="I33" s="4"/>
    </row>
    <row r="34" spans="1:9" x14ac:dyDescent="0.2">
      <c r="A34" s="10"/>
      <c r="B34" s="3"/>
      <c r="C34" s="3"/>
      <c r="D34" s="3"/>
      <c r="E34" s="3"/>
      <c r="F34" s="56"/>
      <c r="G34" s="4"/>
      <c r="H34" s="49"/>
      <c r="I34" s="4"/>
    </row>
    <row r="35" spans="1:9" x14ac:dyDescent="0.2">
      <c r="A35" s="11"/>
      <c r="B35" s="3"/>
      <c r="C35" s="3"/>
      <c r="D35" s="3"/>
      <c r="E35" s="3"/>
      <c r="F35" s="56"/>
      <c r="G35" s="4"/>
      <c r="H35" s="49"/>
      <c r="I35" s="4"/>
    </row>
    <row r="36" spans="1:9" x14ac:dyDescent="0.2">
      <c r="A36" s="11"/>
      <c r="B36" s="3"/>
      <c r="C36" s="3"/>
      <c r="D36" s="3"/>
      <c r="E36" s="3"/>
      <c r="F36" s="56"/>
      <c r="G36" s="4"/>
      <c r="H36" s="49"/>
      <c r="I36" s="4"/>
    </row>
    <row r="37" spans="1:9" x14ac:dyDescent="0.2">
      <c r="A37" s="11"/>
      <c r="B37" s="3"/>
      <c r="C37" s="3"/>
      <c r="D37" s="3"/>
      <c r="E37" s="3"/>
      <c r="F37" s="56"/>
      <c r="G37" s="4"/>
      <c r="H37" s="49"/>
      <c r="I37" s="4"/>
    </row>
    <row r="38" spans="1:9" x14ac:dyDescent="0.2">
      <c r="A38" s="11"/>
      <c r="B38" s="3"/>
      <c r="C38" s="3"/>
      <c r="D38" s="3"/>
      <c r="E38" s="3"/>
      <c r="F38" s="56"/>
      <c r="G38" s="4"/>
      <c r="H38" s="49"/>
      <c r="I38" s="4"/>
    </row>
    <row r="39" spans="1:9" x14ac:dyDescent="0.2">
      <c r="A39" s="11"/>
      <c r="B39" s="3"/>
      <c r="C39" s="3"/>
      <c r="D39" s="3"/>
      <c r="E39" s="3"/>
      <c r="F39" s="56"/>
      <c r="G39" s="4"/>
      <c r="H39" s="49"/>
      <c r="I39" s="4"/>
    </row>
    <row r="40" spans="1:9" x14ac:dyDescent="0.2">
      <c r="A40" s="11"/>
      <c r="B40" s="3"/>
      <c r="C40" s="3"/>
      <c r="D40" s="3"/>
      <c r="E40" s="3"/>
      <c r="F40" s="56"/>
      <c r="G40" s="4"/>
      <c r="H40" s="49"/>
      <c r="I40" s="4"/>
    </row>
    <row r="41" spans="1:9" x14ac:dyDescent="0.2">
      <c r="A41" s="11"/>
      <c r="B41" s="3"/>
      <c r="C41" s="3"/>
      <c r="D41" s="3"/>
      <c r="E41" s="3"/>
      <c r="F41" s="56"/>
      <c r="G41" s="4"/>
      <c r="H41" s="49"/>
      <c r="I41" s="4"/>
    </row>
    <row r="42" spans="1:9" x14ac:dyDescent="0.2">
      <c r="A42" s="12"/>
      <c r="B42" s="7"/>
      <c r="C42" s="7"/>
      <c r="D42" s="7"/>
      <c r="E42" s="7"/>
      <c r="F42" s="57"/>
      <c r="G42" s="8"/>
      <c r="H42" s="51"/>
      <c r="I42" s="8"/>
    </row>
    <row r="43" spans="1:9" x14ac:dyDescent="0.2">
      <c r="A43" s="11"/>
      <c r="B43" s="3"/>
      <c r="C43" s="3"/>
      <c r="D43" s="3"/>
      <c r="E43" s="3"/>
      <c r="F43" s="56"/>
      <c r="G43" s="4"/>
      <c r="H43" s="49"/>
      <c r="I43" s="4"/>
    </row>
    <row r="44" spans="1:9" x14ac:dyDescent="0.2">
      <c r="A44" s="11"/>
      <c r="B44" s="3"/>
      <c r="C44" s="3"/>
      <c r="D44" s="3"/>
      <c r="E44" s="3"/>
      <c r="F44" s="56"/>
      <c r="G44" s="4"/>
      <c r="H44" s="49"/>
      <c r="I44" s="4"/>
    </row>
    <row r="45" spans="1:9" x14ac:dyDescent="0.2">
      <c r="A45" s="11"/>
      <c r="B45" s="3"/>
      <c r="C45" s="3"/>
      <c r="D45" s="3"/>
      <c r="E45" s="3"/>
      <c r="F45" s="56"/>
      <c r="G45" s="4"/>
      <c r="H45" s="49"/>
      <c r="I45" s="4"/>
    </row>
    <row r="46" spans="1:9" x14ac:dyDescent="0.2">
      <c r="A46" s="11"/>
      <c r="B46" s="3"/>
      <c r="C46" s="3"/>
      <c r="D46" s="3"/>
      <c r="E46" s="3"/>
      <c r="F46" s="56"/>
      <c r="G46" s="4"/>
      <c r="H46" s="49"/>
      <c r="I46" s="4"/>
    </row>
    <row r="47" spans="1:9" x14ac:dyDescent="0.2">
      <c r="A47" s="11"/>
      <c r="B47" s="3"/>
      <c r="C47" s="3"/>
      <c r="D47" s="3"/>
      <c r="E47" s="3"/>
      <c r="F47" s="56"/>
      <c r="G47" s="4"/>
      <c r="H47" s="49"/>
      <c r="I47" s="4"/>
    </row>
    <row r="48" spans="1:9" x14ac:dyDescent="0.2">
      <c r="A48" s="11"/>
      <c r="B48" s="7"/>
      <c r="C48" s="7"/>
      <c r="D48" s="7"/>
      <c r="E48" s="7"/>
      <c r="F48" s="57"/>
      <c r="G48" s="8"/>
      <c r="H48" s="51"/>
      <c r="I48" s="8"/>
    </row>
    <row r="49" spans="1:9" x14ac:dyDescent="0.2">
      <c r="A49" s="11"/>
      <c r="B49" s="7"/>
      <c r="C49" s="7"/>
      <c r="D49" s="7"/>
      <c r="E49" s="7"/>
      <c r="F49" s="57"/>
      <c r="G49" s="8"/>
      <c r="H49" s="49"/>
      <c r="I49" s="8"/>
    </row>
    <row r="50" spans="1:9" x14ac:dyDescent="0.2">
      <c r="A50" s="11"/>
      <c r="B50" s="3"/>
      <c r="C50" s="3"/>
      <c r="D50" s="3"/>
      <c r="E50" s="3"/>
      <c r="F50" s="56"/>
      <c r="G50" s="4"/>
      <c r="H50" s="49"/>
      <c r="I50" s="4"/>
    </row>
    <row r="51" spans="1:9" x14ac:dyDescent="0.2">
      <c r="A51" s="11"/>
      <c r="B51" s="3"/>
      <c r="C51" s="3"/>
      <c r="D51" s="3"/>
      <c r="E51" s="3"/>
      <c r="F51" s="56"/>
      <c r="G51" s="4"/>
      <c r="H51" s="49"/>
      <c r="I51" s="4"/>
    </row>
    <row r="52" spans="1:9" x14ac:dyDescent="0.2">
      <c r="A52" s="11"/>
      <c r="B52" s="7"/>
      <c r="C52" s="7"/>
      <c r="D52" s="7"/>
      <c r="E52" s="7"/>
      <c r="F52" s="57"/>
      <c r="G52" s="8"/>
      <c r="H52" s="49"/>
      <c r="I52" s="8"/>
    </row>
    <row r="53" spans="1:9" x14ac:dyDescent="0.2">
      <c r="A53" s="11"/>
      <c r="B53" s="7"/>
      <c r="C53" s="3"/>
      <c r="D53" s="3"/>
      <c r="E53" s="3"/>
      <c r="F53" s="56"/>
      <c r="G53" s="4"/>
      <c r="H53" s="49"/>
      <c r="I53" s="4"/>
    </row>
    <row r="54" spans="1:9" x14ac:dyDescent="0.2">
      <c r="A54" s="11"/>
      <c r="B54" s="7"/>
      <c r="C54" s="7"/>
      <c r="D54" s="7"/>
      <c r="E54" s="7"/>
      <c r="F54" s="57"/>
      <c r="G54" s="8"/>
      <c r="H54" s="51"/>
      <c r="I54" s="8"/>
    </row>
    <row r="55" spans="1:9" x14ac:dyDescent="0.2">
      <c r="A55" s="13"/>
      <c r="B55" s="3"/>
      <c r="C55" s="3"/>
      <c r="D55" s="3"/>
      <c r="E55" s="3"/>
      <c r="F55" s="56"/>
      <c r="G55" s="4"/>
      <c r="H55" s="49"/>
      <c r="I55" s="4"/>
    </row>
    <row r="56" spans="1:9" x14ac:dyDescent="0.2">
      <c r="A56" s="13"/>
      <c r="B56" s="3"/>
      <c r="C56" s="3"/>
      <c r="D56" s="3"/>
      <c r="E56" s="3"/>
      <c r="F56" s="56"/>
      <c r="G56" s="4"/>
      <c r="H56" s="49"/>
      <c r="I56" s="4"/>
    </row>
    <row r="57" spans="1:9" x14ac:dyDescent="0.2">
      <c r="A57" s="13"/>
      <c r="B57" s="3"/>
      <c r="C57" s="3"/>
      <c r="D57" s="3"/>
      <c r="E57" s="3"/>
      <c r="F57" s="56"/>
      <c r="G57" s="4"/>
      <c r="H57" s="49"/>
      <c r="I57" s="4"/>
    </row>
    <row r="58" spans="1:9" x14ac:dyDescent="0.2">
      <c r="A58" s="13"/>
      <c r="B58" s="3"/>
      <c r="C58" s="3"/>
      <c r="D58" s="3"/>
      <c r="E58" s="3"/>
      <c r="F58" s="56"/>
      <c r="G58" s="4"/>
      <c r="H58" s="49"/>
      <c r="I58" s="4"/>
    </row>
    <row r="59" spans="1:9" x14ac:dyDescent="0.2">
      <c r="A59" s="14"/>
      <c r="B59" s="7"/>
      <c r="C59" s="7"/>
      <c r="D59" s="7"/>
      <c r="E59" s="7"/>
      <c r="F59" s="57"/>
      <c r="G59" s="8"/>
      <c r="H59" s="51"/>
      <c r="I59" s="8"/>
    </row>
    <row r="60" spans="1:9" x14ac:dyDescent="0.2">
      <c r="A60" s="13"/>
      <c r="B60" s="3"/>
      <c r="C60" s="3"/>
      <c r="D60" s="3"/>
      <c r="E60" s="3"/>
      <c r="F60" s="56"/>
      <c r="G60" s="4"/>
      <c r="H60" s="49"/>
      <c r="I60" s="4"/>
    </row>
    <row r="61" spans="1:9" x14ac:dyDescent="0.2">
      <c r="A61" s="13"/>
      <c r="B61" s="3"/>
      <c r="C61" s="3"/>
      <c r="D61" s="3"/>
      <c r="E61" s="3"/>
      <c r="F61" s="56"/>
      <c r="G61" s="4"/>
      <c r="H61" s="49"/>
      <c r="I61" s="4"/>
    </row>
    <row r="62" spans="1:9" x14ac:dyDescent="0.2">
      <c r="A62" s="14"/>
      <c r="B62" s="7"/>
      <c r="C62" s="7"/>
      <c r="D62" s="7"/>
      <c r="E62" s="7"/>
      <c r="F62" s="57"/>
      <c r="G62" s="8"/>
      <c r="H62" s="51"/>
      <c r="I62" s="8"/>
    </row>
    <row r="63" spans="1:9" x14ac:dyDescent="0.2">
      <c r="A63" s="13"/>
      <c r="B63" s="3"/>
      <c r="C63" s="3"/>
      <c r="D63" s="3"/>
      <c r="E63" s="3"/>
      <c r="F63" s="56"/>
      <c r="G63" s="4"/>
      <c r="H63" s="49"/>
      <c r="I63" s="4"/>
    </row>
    <row r="64" spans="1:9" x14ac:dyDescent="0.2">
      <c r="A64" s="13"/>
      <c r="B64" s="3"/>
      <c r="C64" s="3"/>
      <c r="D64" s="3"/>
      <c r="E64" s="3"/>
      <c r="F64" s="56"/>
      <c r="G64" s="4"/>
      <c r="H64" s="49"/>
      <c r="I64" s="4"/>
    </row>
    <row r="65" spans="1:9" x14ac:dyDescent="0.2">
      <c r="A65" s="7"/>
      <c r="B65" s="1"/>
      <c r="C65" s="7"/>
      <c r="D65" s="7"/>
      <c r="E65" s="7"/>
      <c r="F65" s="57"/>
      <c r="G65" s="8"/>
      <c r="H65" s="51"/>
      <c r="I65" s="8"/>
    </row>
    <row r="66" spans="1:9" x14ac:dyDescent="0.2">
      <c r="A66" s="11"/>
      <c r="B66" s="1"/>
      <c r="C66" s="1"/>
      <c r="D66" s="1"/>
      <c r="E66" s="1"/>
      <c r="F66" s="58"/>
      <c r="G66" s="2"/>
      <c r="H66" s="52"/>
      <c r="I66" s="2"/>
    </row>
  </sheetData>
  <mergeCells count="21">
    <mergeCell ref="A20:E20"/>
    <mergeCell ref="A8:E8"/>
    <mergeCell ref="A9:E9"/>
    <mergeCell ref="A10:E10"/>
    <mergeCell ref="A11:E11"/>
    <mergeCell ref="A19:E19"/>
    <mergeCell ref="A18:E18"/>
    <mergeCell ref="A17:E17"/>
    <mergeCell ref="A7:E7"/>
    <mergeCell ref="A16:E16"/>
    <mergeCell ref="A14:E14"/>
    <mergeCell ref="A12:E12"/>
    <mergeCell ref="A13:E13"/>
    <mergeCell ref="A15:E15"/>
    <mergeCell ref="A6:E6"/>
    <mergeCell ref="A5:G5"/>
    <mergeCell ref="F1:H1"/>
    <mergeCell ref="F2:F3"/>
    <mergeCell ref="G2:H2"/>
    <mergeCell ref="A1:E3"/>
    <mergeCell ref="A4:G4"/>
  </mergeCells>
  <phoneticPr fontId="3" type="noConversion"/>
  <pageMargins left="0.59055118110236227" right="0.59055118110236227" top="0.98425196850393704" bottom="0.39370078740157483" header="0.51181102362204722" footer="0.51181102362204722"/>
  <pageSetup paperSize="9" scale="77" orientation="portrait" r:id="rId1"/>
  <headerFooter alignWithMargins="0">
    <oddHeader xml:space="preserve">&amp;C&amp;"Arial CE,Félkövér"Feladatalapú támogatások a 2018. évre&amp;"Arial CE,Normál"
&amp;R1.2 sz. melléklet
6/2018. (III.29.) Egyek.Önk.
</oddHead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view="pageLayout" zoomScaleNormal="100" zoomScaleSheetLayoutView="100" workbookViewId="0">
      <selection activeCell="F5" sqref="F5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197" customWidth="1"/>
    <col min="5" max="5" width="17.42578125" style="198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376" t="s">
        <v>168</v>
      </c>
      <c r="C1" s="377"/>
      <c r="D1" s="377"/>
      <c r="E1" s="377"/>
      <c r="F1" s="377"/>
      <c r="G1" s="377"/>
    </row>
    <row r="2" spans="2:7" ht="16.5" thickBot="1" x14ac:dyDescent="0.25">
      <c r="B2" s="16" t="s">
        <v>19</v>
      </c>
      <c r="C2" s="16"/>
      <c r="D2" s="186"/>
      <c r="E2" s="187"/>
    </row>
    <row r="3" spans="2:7" ht="26.25" thickBot="1" x14ac:dyDescent="0.25">
      <c r="B3" s="17" t="s">
        <v>20</v>
      </c>
      <c r="C3" s="18" t="s">
        <v>21</v>
      </c>
      <c r="D3" s="85" t="s">
        <v>169</v>
      </c>
      <c r="E3" s="34" t="s">
        <v>170</v>
      </c>
      <c r="F3" s="19" t="s">
        <v>171</v>
      </c>
      <c r="G3" s="43"/>
    </row>
    <row r="4" spans="2:7" ht="13.5" thickBot="1" x14ac:dyDescent="0.25">
      <c r="B4" s="17">
        <v>1</v>
      </c>
      <c r="C4" s="18">
        <v>2</v>
      </c>
      <c r="D4" s="85">
        <v>3</v>
      </c>
      <c r="E4" s="34">
        <v>4</v>
      </c>
      <c r="F4" s="19">
        <v>5</v>
      </c>
    </row>
    <row r="5" spans="2:7" ht="26.25" thickBot="1" x14ac:dyDescent="0.25">
      <c r="B5" s="20" t="s">
        <v>0</v>
      </c>
      <c r="C5" s="107" t="s">
        <v>60</v>
      </c>
      <c r="D5" s="35">
        <f>D6+D13</f>
        <v>796697042</v>
      </c>
      <c r="E5" s="35">
        <f>E6+E13</f>
        <v>792637084</v>
      </c>
      <c r="F5" s="35">
        <f>F6+F12+F13</f>
        <v>345067702</v>
      </c>
    </row>
    <row r="6" spans="2:7" s="39" customFormat="1" ht="13.5" thickBot="1" x14ac:dyDescent="0.25">
      <c r="B6" s="20" t="s">
        <v>4</v>
      </c>
      <c r="C6" s="165" t="s">
        <v>65</v>
      </c>
      <c r="D6" s="214">
        <f>SUM(D7:D11)</f>
        <v>251385131</v>
      </c>
      <c r="E6" s="214">
        <f>SUM(E7:E11)</f>
        <v>291957691</v>
      </c>
      <c r="F6" s="214">
        <f>SUM(F7:F11)</f>
        <v>341295150</v>
      </c>
    </row>
    <row r="7" spans="2:7" ht="13.5" thickBot="1" x14ac:dyDescent="0.25">
      <c r="B7" s="20" t="s">
        <v>8</v>
      </c>
      <c r="C7" s="22" t="s">
        <v>102</v>
      </c>
      <c r="D7" s="211">
        <v>157065731</v>
      </c>
      <c r="E7" s="211">
        <v>165623912</v>
      </c>
      <c r="F7" s="215">
        <v>177172373</v>
      </c>
    </row>
    <row r="8" spans="2:7" ht="26.25" thickBot="1" x14ac:dyDescent="0.25">
      <c r="B8" s="20" t="s">
        <v>2</v>
      </c>
      <c r="C8" s="21" t="s">
        <v>103</v>
      </c>
      <c r="D8" s="212">
        <v>69323116</v>
      </c>
      <c r="E8" s="212">
        <v>90657831</v>
      </c>
      <c r="F8" s="216">
        <v>92535070</v>
      </c>
    </row>
    <row r="9" spans="2:7" ht="13.5" thickBot="1" x14ac:dyDescent="0.25">
      <c r="B9" s="20" t="s">
        <v>5</v>
      </c>
      <c r="C9" s="21" t="s">
        <v>104</v>
      </c>
      <c r="D9" s="212">
        <v>6220980</v>
      </c>
      <c r="E9" s="212">
        <v>6877210</v>
      </c>
      <c r="F9" s="216">
        <v>6592080</v>
      </c>
    </row>
    <row r="10" spans="2:7" ht="13.5" thickBot="1" x14ac:dyDescent="0.25">
      <c r="B10" s="20" t="s">
        <v>9</v>
      </c>
      <c r="C10" s="21" t="s">
        <v>105</v>
      </c>
      <c r="D10" s="212">
        <v>18769304</v>
      </c>
      <c r="E10" s="212">
        <v>28753278</v>
      </c>
      <c r="F10" s="216">
        <v>64995627</v>
      </c>
    </row>
    <row r="11" spans="2:7" ht="13.5" thickBot="1" x14ac:dyDescent="0.25">
      <c r="B11" s="20" t="s">
        <v>3</v>
      </c>
      <c r="C11" s="21" t="s">
        <v>121</v>
      </c>
      <c r="D11" s="212">
        <v>6000</v>
      </c>
      <c r="E11" s="212">
        <v>45460</v>
      </c>
      <c r="F11" s="216"/>
    </row>
    <row r="12" spans="2:7" ht="26.25" thickBot="1" x14ac:dyDescent="0.25">
      <c r="B12" s="20" t="s">
        <v>10</v>
      </c>
      <c r="C12" s="246" t="s">
        <v>156</v>
      </c>
      <c r="D12" s="247"/>
      <c r="E12" s="247"/>
      <c r="F12" s="248"/>
    </row>
    <row r="13" spans="2:7" s="39" customFormat="1" ht="26.25" thickBot="1" x14ac:dyDescent="0.25">
      <c r="B13" s="20" t="s">
        <v>1</v>
      </c>
      <c r="C13" s="166" t="s">
        <v>106</v>
      </c>
      <c r="D13" s="213">
        <v>545311911</v>
      </c>
      <c r="E13" s="213">
        <v>500679393</v>
      </c>
      <c r="F13" s="217">
        <v>3772552</v>
      </c>
    </row>
    <row r="14" spans="2:7" s="39" customFormat="1" ht="13.5" thickBot="1" x14ac:dyDescent="0.25">
      <c r="B14" s="20" t="s">
        <v>7</v>
      </c>
      <c r="C14" s="166" t="s">
        <v>141</v>
      </c>
      <c r="D14" s="213"/>
      <c r="E14" s="213"/>
      <c r="F14" s="217"/>
    </row>
    <row r="15" spans="2:7" s="39" customFormat="1" ht="13.5" thickBot="1" x14ac:dyDescent="0.25">
      <c r="B15" s="20" t="s">
        <v>15</v>
      </c>
      <c r="C15" s="166" t="s">
        <v>157</v>
      </c>
      <c r="D15" s="213"/>
      <c r="E15" s="213"/>
      <c r="F15" s="217"/>
    </row>
    <row r="16" spans="2:7" ht="26.25" thickBot="1" x14ac:dyDescent="0.25">
      <c r="B16" s="20" t="s">
        <v>13</v>
      </c>
      <c r="C16" s="232" t="s">
        <v>66</v>
      </c>
      <c r="D16" s="231">
        <f>SUM(D17:D19)</f>
        <v>84026093</v>
      </c>
      <c r="E16" s="231">
        <f>SUM(E17:E19)</f>
        <v>102758460</v>
      </c>
      <c r="F16" s="231">
        <f>SUM(F17:F19)</f>
        <v>2211232878</v>
      </c>
    </row>
    <row r="17" spans="2:6" ht="13.5" thickBot="1" x14ac:dyDescent="0.25">
      <c r="B17" s="20" t="s">
        <v>25</v>
      </c>
      <c r="C17" s="230" t="s">
        <v>107</v>
      </c>
      <c r="D17" s="196">
        <v>3267774</v>
      </c>
      <c r="E17" s="196">
        <v>888108</v>
      </c>
      <c r="F17" s="215"/>
    </row>
    <row r="18" spans="2:6" s="39" customFormat="1" ht="26.25" thickBot="1" x14ac:dyDescent="0.25">
      <c r="B18" s="20" t="s">
        <v>28</v>
      </c>
      <c r="C18" s="227" t="s">
        <v>158</v>
      </c>
      <c r="D18" s="228"/>
      <c r="E18" s="228"/>
      <c r="F18" s="229"/>
    </row>
    <row r="19" spans="2:6" ht="26.25" thickBot="1" x14ac:dyDescent="0.25">
      <c r="B19" s="20" t="s">
        <v>26</v>
      </c>
      <c r="C19" s="23" t="s">
        <v>108</v>
      </c>
      <c r="D19" s="36">
        <v>80758319</v>
      </c>
      <c r="E19" s="36">
        <v>101870352</v>
      </c>
      <c r="F19" s="218">
        <v>2211232878</v>
      </c>
    </row>
    <row r="20" spans="2:6" ht="13.5" thickBot="1" x14ac:dyDescent="0.25">
      <c r="B20" s="20" t="s">
        <v>27</v>
      </c>
      <c r="C20" s="41" t="s">
        <v>79</v>
      </c>
      <c r="D20" s="42">
        <f>D22+D23+D27+D28+D21</f>
        <v>86178673</v>
      </c>
      <c r="E20" s="42">
        <f>E22+E23+E27+E28</f>
        <v>82384251</v>
      </c>
      <c r="F20" s="42">
        <f>F22+F23+F27+F28</f>
        <v>82386000</v>
      </c>
    </row>
    <row r="21" spans="2:6" ht="13.5" thickBot="1" x14ac:dyDescent="0.25">
      <c r="B21" s="20" t="s">
        <v>29</v>
      </c>
      <c r="C21" s="301" t="s">
        <v>173</v>
      </c>
      <c r="D21" s="300">
        <v>368345</v>
      </c>
      <c r="E21" s="300"/>
      <c r="F21" s="42"/>
    </row>
    <row r="22" spans="2:6" ht="13.5" thickBot="1" x14ac:dyDescent="0.25">
      <c r="B22" s="20" t="s">
        <v>30</v>
      </c>
      <c r="C22" s="65" t="s">
        <v>52</v>
      </c>
      <c r="D22" s="219">
        <v>14464730</v>
      </c>
      <c r="E22" s="219">
        <v>13998469</v>
      </c>
      <c r="F22" s="220">
        <v>14000000</v>
      </c>
    </row>
    <row r="23" spans="2:6" s="39" customFormat="1" ht="13.5" thickBot="1" x14ac:dyDescent="0.25">
      <c r="B23" s="20" t="s">
        <v>31</v>
      </c>
      <c r="C23" s="234" t="s">
        <v>109</v>
      </c>
      <c r="D23" s="235">
        <f>SUM(D24:D26)</f>
        <v>64916475</v>
      </c>
      <c r="E23" s="235">
        <f>SUM(E24:E26)</f>
        <v>62498212</v>
      </c>
      <c r="F23" s="235">
        <f>F24+F25+F26</f>
        <v>62499000</v>
      </c>
    </row>
    <row r="24" spans="2:6" ht="13.5" thickBot="1" x14ac:dyDescent="0.25">
      <c r="B24" s="20" t="s">
        <v>12</v>
      </c>
      <c r="C24" s="47" t="s">
        <v>110</v>
      </c>
      <c r="D24" s="36">
        <v>57024851</v>
      </c>
      <c r="E24" s="36">
        <v>53854570</v>
      </c>
      <c r="F24" s="216">
        <v>53855000</v>
      </c>
    </row>
    <row r="25" spans="2:6" ht="13.5" thickBot="1" x14ac:dyDescent="0.25">
      <c r="B25" s="20" t="s">
        <v>32</v>
      </c>
      <c r="C25" s="47" t="s">
        <v>111</v>
      </c>
      <c r="D25" s="36">
        <v>7891624</v>
      </c>
      <c r="E25" s="36">
        <v>8643642</v>
      </c>
      <c r="F25" s="216">
        <v>8644000</v>
      </c>
    </row>
    <row r="26" spans="2:6" ht="26.25" thickBot="1" x14ac:dyDescent="0.25">
      <c r="B26" s="20" t="s">
        <v>33</v>
      </c>
      <c r="C26" s="47" t="s">
        <v>56</v>
      </c>
      <c r="D26" s="36">
        <v>0</v>
      </c>
      <c r="E26" s="36">
        <v>0</v>
      </c>
      <c r="F26" s="216"/>
    </row>
    <row r="27" spans="2:6" ht="13.5" thickBot="1" x14ac:dyDescent="0.25">
      <c r="B27" s="20" t="s">
        <v>34</v>
      </c>
      <c r="C27" s="47" t="s">
        <v>112</v>
      </c>
      <c r="D27" s="36">
        <v>6429123</v>
      </c>
      <c r="E27" s="36">
        <v>5887570</v>
      </c>
      <c r="F27" s="36">
        <v>5887000</v>
      </c>
    </row>
    <row r="28" spans="2:6" ht="13.5" thickBot="1" x14ac:dyDescent="0.25">
      <c r="B28" s="20" t="s">
        <v>35</v>
      </c>
      <c r="C28" s="23" t="s">
        <v>164</v>
      </c>
      <c r="D28" s="36"/>
      <c r="E28" s="36">
        <v>0</v>
      </c>
      <c r="F28" s="223"/>
    </row>
    <row r="29" spans="2:6" ht="13.5" thickBot="1" x14ac:dyDescent="0.25">
      <c r="B29" s="20" t="s">
        <v>36</v>
      </c>
      <c r="C29" s="224" t="s">
        <v>142</v>
      </c>
      <c r="D29" s="192"/>
      <c r="E29" s="192">
        <v>5887570</v>
      </c>
      <c r="F29" s="225">
        <v>5887000</v>
      </c>
    </row>
    <row r="30" spans="2:6" ht="13.5" thickBot="1" x14ac:dyDescent="0.25">
      <c r="B30" s="20" t="s">
        <v>37</v>
      </c>
      <c r="C30" s="41" t="s">
        <v>113</v>
      </c>
      <c r="D30" s="226">
        <v>46352793</v>
      </c>
      <c r="E30" s="226">
        <v>82081703</v>
      </c>
      <c r="F30" s="33">
        <v>44509360</v>
      </c>
    </row>
    <row r="31" spans="2:6" s="32" customFormat="1" ht="13.5" thickBot="1" x14ac:dyDescent="0.25">
      <c r="B31" s="20" t="s">
        <v>131</v>
      </c>
      <c r="C31" s="167" t="s">
        <v>80</v>
      </c>
      <c r="D31" s="168">
        <v>400000</v>
      </c>
      <c r="E31" s="168">
        <v>2659282</v>
      </c>
      <c r="F31" s="221">
        <v>5179650</v>
      </c>
    </row>
    <row r="32" spans="2:6" s="32" customFormat="1" ht="13.5" thickBot="1" x14ac:dyDescent="0.25">
      <c r="B32" s="20" t="s">
        <v>132</v>
      </c>
      <c r="C32" s="169" t="s">
        <v>77</v>
      </c>
      <c r="D32" s="159">
        <v>4390296</v>
      </c>
      <c r="E32" s="159">
        <v>4274438</v>
      </c>
      <c r="F32" s="222">
        <v>8038004</v>
      </c>
    </row>
    <row r="33" spans="2:8" s="32" customFormat="1" ht="13.5" thickBot="1" x14ac:dyDescent="0.25">
      <c r="B33" s="20" t="s">
        <v>133</v>
      </c>
      <c r="C33" s="170" t="s">
        <v>68</v>
      </c>
      <c r="D33" s="171">
        <f>D34+D35</f>
        <v>512817</v>
      </c>
      <c r="E33" s="171">
        <f>E34+E35</f>
        <v>0</v>
      </c>
      <c r="F33" s="236">
        <f>F34+F35</f>
        <v>0</v>
      </c>
    </row>
    <row r="34" spans="2:8" s="128" customFormat="1" ht="26.25" thickBot="1" x14ac:dyDescent="0.25">
      <c r="B34" s="20" t="s">
        <v>134</v>
      </c>
      <c r="C34" s="161" t="s">
        <v>153</v>
      </c>
      <c r="D34" s="162"/>
      <c r="E34" s="162"/>
      <c r="F34" s="223">
        <v>0</v>
      </c>
    </row>
    <row r="35" spans="2:8" s="128" customFormat="1" ht="13.5" thickBot="1" x14ac:dyDescent="0.25">
      <c r="B35" s="20" t="s">
        <v>135</v>
      </c>
      <c r="C35" s="163" t="s">
        <v>154</v>
      </c>
      <c r="D35" s="164">
        <v>512817</v>
      </c>
      <c r="E35" s="164"/>
      <c r="F35" s="164">
        <v>0</v>
      </c>
    </row>
    <row r="36" spans="2:8" ht="13.5" thickBot="1" x14ac:dyDescent="0.25">
      <c r="B36" s="382" t="s">
        <v>50</v>
      </c>
      <c r="C36" s="383"/>
      <c r="D36" s="172">
        <f>D5+D16+D20+D30+D31+D32+D33</f>
        <v>1018557714</v>
      </c>
      <c r="E36" s="172">
        <f>E5+E16+E20+E30+E31+E32+E33</f>
        <v>1066795218</v>
      </c>
      <c r="F36" s="172">
        <f>F5+F16+F20+F30+F31+F32+F33</f>
        <v>2696413594</v>
      </c>
    </row>
    <row r="37" spans="2:8" ht="13.5" thickBot="1" x14ac:dyDescent="0.25">
      <c r="B37" s="25" t="s">
        <v>136</v>
      </c>
      <c r="C37" s="25" t="s">
        <v>75</v>
      </c>
      <c r="D37" s="82">
        <f>SUM(D38:D40)</f>
        <v>160916513</v>
      </c>
      <c r="E37" s="82">
        <f>SUM(E38:E40)</f>
        <v>149245727</v>
      </c>
      <c r="F37" s="82">
        <f>F38+F39+F40</f>
        <v>239508205</v>
      </c>
    </row>
    <row r="38" spans="2:8" ht="13.5" thickBot="1" x14ac:dyDescent="0.25">
      <c r="B38" s="25" t="s">
        <v>137</v>
      </c>
      <c r="C38" s="83" t="s">
        <v>114</v>
      </c>
      <c r="D38" s="84">
        <v>10868523</v>
      </c>
      <c r="E38" s="84">
        <v>0</v>
      </c>
      <c r="F38" s="164">
        <v>93203667</v>
      </c>
      <c r="H38" s="46"/>
    </row>
    <row r="39" spans="2:8" ht="24.75" customHeight="1" thickBot="1" x14ac:dyDescent="0.25">
      <c r="B39" s="25" t="s">
        <v>138</v>
      </c>
      <c r="C39" s="83" t="s">
        <v>71</v>
      </c>
      <c r="D39" s="84">
        <v>139552000</v>
      </c>
      <c r="E39" s="84">
        <v>130570203</v>
      </c>
      <c r="F39" s="223">
        <v>135254557</v>
      </c>
      <c r="H39" s="298"/>
    </row>
    <row r="40" spans="2:8" ht="13.5" thickBot="1" x14ac:dyDescent="0.25">
      <c r="B40" s="25" t="s">
        <v>163</v>
      </c>
      <c r="C40" s="83" t="s">
        <v>144</v>
      </c>
      <c r="D40" s="84">
        <v>10495990</v>
      </c>
      <c r="E40" s="84">
        <v>18675524</v>
      </c>
      <c r="F40" s="223">
        <v>11049981</v>
      </c>
      <c r="H40" s="129"/>
    </row>
    <row r="41" spans="2:8" ht="13.5" thickBot="1" x14ac:dyDescent="0.25">
      <c r="B41" s="25" t="s">
        <v>185</v>
      </c>
      <c r="C41" s="83" t="s">
        <v>139</v>
      </c>
      <c r="D41" s="188"/>
      <c r="E41" s="84"/>
      <c r="F41" s="223"/>
    </row>
    <row r="42" spans="2:8" x14ac:dyDescent="0.2">
      <c r="B42" s="45"/>
      <c r="C42" s="44"/>
      <c r="D42" s="189"/>
      <c r="E42" s="189"/>
    </row>
    <row r="43" spans="2:8" x14ac:dyDescent="0.2">
      <c r="B43" s="381" t="s">
        <v>22</v>
      </c>
      <c r="C43" s="381"/>
      <c r="D43" s="381"/>
      <c r="E43" s="381"/>
    </row>
    <row r="44" spans="2:8" ht="13.5" thickBot="1" x14ac:dyDescent="0.25">
      <c r="B44" s="26"/>
      <c r="C44" s="26"/>
      <c r="D44" s="190"/>
      <c r="E44" s="191"/>
    </row>
    <row r="45" spans="2:8" ht="26.25" thickBot="1" x14ac:dyDescent="0.25">
      <c r="B45" s="17" t="s">
        <v>23</v>
      </c>
      <c r="C45" s="18" t="s">
        <v>24</v>
      </c>
      <c r="D45" s="85" t="s">
        <v>169</v>
      </c>
      <c r="E45" s="34" t="s">
        <v>172</v>
      </c>
      <c r="F45" s="19" t="s">
        <v>140</v>
      </c>
    </row>
    <row r="46" spans="2:8" ht="13.5" thickBot="1" x14ac:dyDescent="0.25">
      <c r="B46" s="17">
        <v>1</v>
      </c>
      <c r="C46" s="18">
        <v>2</v>
      </c>
      <c r="D46" s="85">
        <v>3</v>
      </c>
      <c r="E46" s="34">
        <v>4</v>
      </c>
      <c r="F46" s="19">
        <v>5</v>
      </c>
    </row>
    <row r="47" spans="2:8" ht="13.5" thickBot="1" x14ac:dyDescent="0.25">
      <c r="B47" s="20" t="s">
        <v>0</v>
      </c>
      <c r="C47" s="27" t="s">
        <v>115</v>
      </c>
      <c r="D47" s="35">
        <f>D48+D49</f>
        <v>528722157</v>
      </c>
      <c r="E47" s="35">
        <f>E48+E49</f>
        <v>488940215</v>
      </c>
      <c r="F47" s="35">
        <f>F48+F49</f>
        <v>203575708</v>
      </c>
      <c r="G47" s="31"/>
      <c r="H47" s="31"/>
    </row>
    <row r="48" spans="2:8" ht="13.5" thickBot="1" x14ac:dyDescent="0.25">
      <c r="B48" s="20" t="s">
        <v>4</v>
      </c>
      <c r="C48" s="24" t="s">
        <v>100</v>
      </c>
      <c r="D48" s="37">
        <v>498797803</v>
      </c>
      <c r="E48" s="37">
        <v>457071192</v>
      </c>
      <c r="F48" s="179">
        <v>167557873</v>
      </c>
      <c r="G48" s="31"/>
      <c r="H48" s="31"/>
    </row>
    <row r="49" spans="1:8" ht="13.5" thickBot="1" x14ac:dyDescent="0.25">
      <c r="B49" s="20" t="s">
        <v>8</v>
      </c>
      <c r="C49" s="28" t="s">
        <v>101</v>
      </c>
      <c r="D49" s="192">
        <v>29924354</v>
      </c>
      <c r="E49" s="192">
        <v>31869023</v>
      </c>
      <c r="F49" s="180">
        <v>36017835</v>
      </c>
      <c r="G49" s="31"/>
      <c r="H49" s="31"/>
    </row>
    <row r="50" spans="1:8" s="32" customFormat="1" ht="26.25" thickBot="1" x14ac:dyDescent="0.25">
      <c r="B50" s="20" t="s">
        <v>2</v>
      </c>
      <c r="C50" s="173" t="s">
        <v>98</v>
      </c>
      <c r="D50" s="34">
        <v>84748135</v>
      </c>
      <c r="E50" s="34">
        <v>67695162</v>
      </c>
      <c r="F50" s="181">
        <v>33270848</v>
      </c>
      <c r="G50" s="321"/>
      <c r="H50" s="327"/>
    </row>
    <row r="51" spans="1:8" s="32" customFormat="1" ht="13.5" thickBot="1" x14ac:dyDescent="0.25">
      <c r="B51" s="20" t="s">
        <v>5</v>
      </c>
      <c r="C51" s="174" t="s">
        <v>93</v>
      </c>
      <c r="D51" s="193">
        <v>169137010</v>
      </c>
      <c r="E51" s="193">
        <v>198717195</v>
      </c>
      <c r="F51" s="181">
        <v>153182766</v>
      </c>
      <c r="G51" s="321"/>
      <c r="H51" s="321"/>
    </row>
    <row r="52" spans="1:8" s="32" customFormat="1" ht="13.5" thickBot="1" x14ac:dyDescent="0.25">
      <c r="B52" s="20" t="s">
        <v>9</v>
      </c>
      <c r="C52" s="174" t="s">
        <v>116</v>
      </c>
      <c r="D52" s="34">
        <v>36398722</v>
      </c>
      <c r="E52" s="34">
        <v>17688371</v>
      </c>
      <c r="F52" s="316">
        <v>11298000</v>
      </c>
      <c r="G52" s="321"/>
      <c r="H52" s="322"/>
    </row>
    <row r="53" spans="1:8" s="32" customFormat="1" ht="13.5" thickBot="1" x14ac:dyDescent="0.25">
      <c r="B53" s="20" t="s">
        <v>3</v>
      </c>
      <c r="C53" s="175" t="s">
        <v>120</v>
      </c>
      <c r="D53" s="194">
        <v>68103639</v>
      </c>
      <c r="E53" s="194">
        <v>89218279</v>
      </c>
      <c r="F53" s="317">
        <f>92035451-4000000</f>
        <v>88035451</v>
      </c>
      <c r="G53" s="321"/>
      <c r="H53" s="322"/>
    </row>
    <row r="54" spans="1:8" s="128" customFormat="1" ht="13.5" thickBot="1" x14ac:dyDescent="0.25">
      <c r="A54" s="40"/>
      <c r="B54" s="20" t="s">
        <v>10</v>
      </c>
      <c r="C54" s="318" t="s">
        <v>174</v>
      </c>
      <c r="D54" s="319">
        <f>SUM(D55:D56)</f>
        <v>0</v>
      </c>
      <c r="E54" s="319">
        <f>SUM(E55:E56)</f>
        <v>0</v>
      </c>
      <c r="F54" s="320">
        <f>SUM(F55:F56)</f>
        <v>11996667</v>
      </c>
      <c r="G54" s="323"/>
      <c r="H54" s="322"/>
    </row>
    <row r="55" spans="1:8" ht="13.5" thickBot="1" x14ac:dyDescent="0.25">
      <c r="B55" s="20" t="s">
        <v>6</v>
      </c>
      <c r="C55" s="177" t="s">
        <v>175</v>
      </c>
      <c r="D55" s="195"/>
      <c r="E55" s="195"/>
      <c r="F55" s="182">
        <v>4000000</v>
      </c>
      <c r="G55" s="31"/>
      <c r="H55" s="322"/>
    </row>
    <row r="56" spans="1:8" ht="13.5" thickBot="1" x14ac:dyDescent="0.25">
      <c r="B56" s="20" t="s">
        <v>1</v>
      </c>
      <c r="C56" s="178" t="s">
        <v>159</v>
      </c>
      <c r="D56" s="48"/>
      <c r="E56" s="48"/>
      <c r="F56" s="183">
        <v>7996667</v>
      </c>
      <c r="G56" s="31"/>
      <c r="H56" s="322"/>
    </row>
    <row r="57" spans="1:8" s="32" customFormat="1" ht="13.5" thickBot="1" x14ac:dyDescent="0.25">
      <c r="B57" s="20" t="s">
        <v>7</v>
      </c>
      <c r="C57" s="176" t="s">
        <v>117</v>
      </c>
      <c r="D57" s="160">
        <v>128957223</v>
      </c>
      <c r="E57" s="160">
        <v>134172776</v>
      </c>
      <c r="F57" s="184">
        <v>2380765690</v>
      </c>
      <c r="G57" s="321"/>
      <c r="H57" s="322"/>
    </row>
    <row r="58" spans="1:8" s="32" customFormat="1" ht="13.5" thickBot="1" x14ac:dyDescent="0.25">
      <c r="B58" s="20" t="s">
        <v>15</v>
      </c>
      <c r="C58" s="174" t="s">
        <v>118</v>
      </c>
      <c r="D58" s="34">
        <v>17944339</v>
      </c>
      <c r="E58" s="34">
        <v>31364261</v>
      </c>
      <c r="F58" s="181">
        <v>35192323</v>
      </c>
      <c r="G58" s="321"/>
      <c r="H58" s="322"/>
    </row>
    <row r="59" spans="1:8" s="32" customFormat="1" ht="13.5" thickBot="1" x14ac:dyDescent="0.25">
      <c r="B59" s="20" t="s">
        <v>13</v>
      </c>
      <c r="C59" s="174" t="s">
        <v>94</v>
      </c>
      <c r="D59" s="34">
        <v>212937</v>
      </c>
      <c r="E59" s="34">
        <v>1824753</v>
      </c>
      <c r="F59" s="181"/>
      <c r="G59" s="321"/>
      <c r="H59" s="322"/>
    </row>
    <row r="60" spans="1:8" ht="13.5" thickBot="1" x14ac:dyDescent="0.25">
      <c r="B60" s="20" t="s">
        <v>25</v>
      </c>
      <c r="C60" s="29" t="s">
        <v>97</v>
      </c>
      <c r="D60" s="33">
        <v>14679862</v>
      </c>
      <c r="E60" s="33">
        <f>E61+E63</f>
        <v>25675898</v>
      </c>
      <c r="F60" s="33">
        <f>F61+F63</f>
        <v>18604346</v>
      </c>
      <c r="G60" s="31"/>
      <c r="H60" s="322"/>
    </row>
    <row r="61" spans="1:8" ht="13.5" thickBot="1" x14ac:dyDescent="0.25">
      <c r="B61" s="20" t="s">
        <v>26</v>
      </c>
      <c r="C61" s="22" t="s">
        <v>95</v>
      </c>
      <c r="D61" s="196">
        <v>8105497</v>
      </c>
      <c r="E61" s="196">
        <v>18121533</v>
      </c>
      <c r="F61" s="108">
        <v>11049981</v>
      </c>
      <c r="G61" s="31"/>
      <c r="H61" s="322"/>
    </row>
    <row r="62" spans="1:8" ht="13.5" thickBot="1" x14ac:dyDescent="0.25">
      <c r="B62" s="20"/>
      <c r="C62" s="299" t="s">
        <v>178</v>
      </c>
      <c r="D62" s="196"/>
      <c r="E62" s="196">
        <v>18121533</v>
      </c>
      <c r="F62" s="108">
        <v>11049981</v>
      </c>
      <c r="G62" s="31"/>
      <c r="H62" s="322"/>
    </row>
    <row r="63" spans="1:8" ht="13.5" thickBot="1" x14ac:dyDescent="0.25">
      <c r="B63" s="20" t="s">
        <v>27</v>
      </c>
      <c r="C63" s="22" t="s">
        <v>96</v>
      </c>
      <c r="D63" s="36">
        <v>6574365</v>
      </c>
      <c r="E63" s="36">
        <v>7554365</v>
      </c>
      <c r="F63" s="182">
        <v>7554365</v>
      </c>
      <c r="G63" s="31"/>
      <c r="H63" s="324"/>
    </row>
    <row r="64" spans="1:8" ht="13.5" thickBot="1" x14ac:dyDescent="0.25">
      <c r="B64" s="20" t="s">
        <v>29</v>
      </c>
      <c r="C64" s="29" t="s">
        <v>119</v>
      </c>
      <c r="D64" s="185">
        <f>D47+D50+D51+D52+D53+D57+D58+D59+D60</f>
        <v>1048904024</v>
      </c>
      <c r="E64" s="185">
        <f>E47+E50+E51+E52+E53+E57+E58+E59+E60</f>
        <v>1055296910</v>
      </c>
      <c r="F64" s="185">
        <f>F47+F50+F51+F52+F53+F57+F58+F59+F60+F54</f>
        <v>2935921799</v>
      </c>
      <c r="G64" s="31"/>
      <c r="H64" s="324"/>
    </row>
    <row r="65" spans="2:8" ht="14.25" customHeight="1" thickBot="1" x14ac:dyDescent="0.25">
      <c r="B65" s="378" t="s">
        <v>186</v>
      </c>
      <c r="C65" s="379"/>
      <c r="D65" s="379"/>
      <c r="E65" s="380"/>
      <c r="F65" s="181">
        <f>F64</f>
        <v>2935921799</v>
      </c>
      <c r="G65" s="31"/>
      <c r="H65" s="324"/>
    </row>
    <row r="66" spans="2:8" ht="15" customHeight="1" thickBot="1" x14ac:dyDescent="0.25">
      <c r="B66" s="378" t="s">
        <v>187</v>
      </c>
      <c r="C66" s="379"/>
      <c r="D66" s="379"/>
      <c r="E66" s="380"/>
      <c r="F66" s="181">
        <f>F36+F37</f>
        <v>2935921799</v>
      </c>
      <c r="H66" s="298"/>
    </row>
    <row r="67" spans="2:8" x14ac:dyDescent="0.2">
      <c r="D67" s="302"/>
      <c r="E67" s="302"/>
      <c r="H67" s="298"/>
    </row>
    <row r="68" spans="2:8" x14ac:dyDescent="0.2">
      <c r="H68" s="298"/>
    </row>
    <row r="69" spans="2:8" x14ac:dyDescent="0.2">
      <c r="F69" s="329"/>
    </row>
    <row r="70" spans="2:8" x14ac:dyDescent="0.2">
      <c r="F70" s="329"/>
    </row>
  </sheetData>
  <mergeCells count="5">
    <mergeCell ref="B1:G1"/>
    <mergeCell ref="B65:E65"/>
    <mergeCell ref="B66:E66"/>
    <mergeCell ref="B43:E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&amp;R2. sz. melléklet
6/2018. (III.29.)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bevétel 1.m. </vt:lpstr>
      <vt:lpstr>Bevétel Önkormányzat 1.1 </vt:lpstr>
      <vt:lpstr>Bev.étel Önk.köt.fel. 1.1)a</vt:lpstr>
      <vt:lpstr>Bev.Önk.önként váll.fel.1.1)b</vt:lpstr>
      <vt:lpstr>Támogatás 1.2</vt:lpstr>
      <vt:lpstr>Mérleg 2.m.</vt:lpstr>
      <vt:lpstr>'Támogatás 1.2'!Nyomtatási_cím</vt:lpstr>
      <vt:lpstr>'bevétel 1.m. '!Nyomtatási_terület</vt:lpstr>
      <vt:lpstr>'Mérleg 2.m.'!Nyomtatási_terület</vt:lpstr>
      <vt:lpstr>'Támogatás 1.2'!Nyomtatási_terület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TITKARSAG</cp:lastModifiedBy>
  <cp:lastPrinted>2018-03-22T08:13:37Z</cp:lastPrinted>
  <dcterms:created xsi:type="dcterms:W3CDTF">1999-11-19T07:39:00Z</dcterms:created>
  <dcterms:modified xsi:type="dcterms:W3CDTF">2018-04-05T12:01:53Z</dcterms:modified>
</cp:coreProperties>
</file>