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60" windowWidth="15480" windowHeight="8160"/>
  </bookViews>
  <sheets>
    <sheet name="bevétel 1.m. " sheetId="98" r:id="rId1"/>
    <sheet name="Bevétel Önkormányzat 1.1 " sheetId="149" r:id="rId2"/>
    <sheet name="Bevétel Önk.köt.fel. 1.1)a" sheetId="150" r:id="rId3"/>
    <sheet name="Bevétel Polg.Hivatal 1.2 " sheetId="151" r:id="rId4"/>
    <sheet name="Bev. Polg.Hiv. köt.fel. 1.2)a" sheetId="152" r:id="rId5"/>
    <sheet name="Bevétel Könyvtár-Műv.h. 1.3. " sheetId="153" r:id="rId6"/>
    <sheet name="Bev.Könyvt.Műv.h.köt.fel.1.3)a" sheetId="154" r:id="rId7"/>
    <sheet name="Kiadások 2." sheetId="71" r:id="rId8"/>
    <sheet name="önkormányzat kiadásai 2.1. " sheetId="157" r:id="rId9"/>
    <sheet name="önk.köt.fel.kiadásai 2.1.)a" sheetId="158" r:id="rId10"/>
    <sheet name="Polg.Hivatal kiadásai 2.2" sheetId="159" r:id="rId11"/>
    <sheet name="Polg.Hivatal kiadásai 2.2)a" sheetId="160" r:id="rId12"/>
    <sheet name="Könyvtár és Műv.H. kiadásai 2.3" sheetId="161" r:id="rId13"/>
    <sheet name="Könyvtár és Műv.H. k 2.3)a" sheetId="162" r:id="rId14"/>
    <sheet name="Működési kiadások 3." sheetId="72" r:id="rId15"/>
    <sheet name="Felhalmozás 4.mell." sheetId="137" r:id="rId16"/>
    <sheet name="Mérleg 5." sheetId="102" r:id="rId17"/>
    <sheet name="Előirányzat felh. 6." sheetId="77" r:id="rId18"/>
    <sheet name="mérleg 3 éves 7.m." sheetId="68" r:id="rId19"/>
    <sheet name="Tartalék 8." sheetId="81" r:id="rId20"/>
  </sheets>
  <definedNames>
    <definedName name="_xlnm.Print_Area" localSheetId="4">'Bev. Polg.Hiv. köt.fel. 1.2)a'!$A$1:$J$11</definedName>
    <definedName name="_xlnm.Print_Area" localSheetId="6">'Bev.Könyvt.Műv.h.köt.fel.1.3)a'!$A$1:$J$12</definedName>
    <definedName name="_xlnm.Print_Area" localSheetId="0">'bevétel 1.m. '!$A$1:$E$46</definedName>
    <definedName name="_xlnm.Print_Area" localSheetId="2">'Bevétel Önk.köt.fel. 1.1)a'!$A$1:$J$30</definedName>
    <definedName name="_xlnm.Print_Area" localSheetId="1">'Bevétel Önkormányzat 1.1 '!$A$1:$J$30</definedName>
    <definedName name="_xlnm.Print_Area" localSheetId="3">'Bevétel Polg.Hivatal 1.2 '!$A$1:$J$11</definedName>
    <definedName name="_xlnm.Print_Area" localSheetId="7">'Kiadások 2.'!$A$1:$F$29</definedName>
    <definedName name="_xlnm.Print_Area" localSheetId="18">'mérleg 3 éves 7.m.'!$A$1:$I$35</definedName>
    <definedName name="_xlnm.Print_Area" localSheetId="16">'Mérleg 5.'!$A$1:$D$66</definedName>
    <definedName name="_xlnm.Print_Area" localSheetId="14">'Működési kiadások 3.'!$A$1:$F$42</definedName>
    <definedName name="_xlnm.Print_Area" localSheetId="9">'önk.köt.fel.kiadásai 2.1.)a'!$A$1:$L$40</definedName>
    <definedName name="_xlnm.Print_Area" localSheetId="8">'önkormányzat kiadásai 2.1. '!$A$1:$L$40</definedName>
    <definedName name="_xlnm.Print_Area" localSheetId="10">'Polg.Hivatal kiadásai 2.2'!$A$1:$L$13</definedName>
    <definedName name="_xlnm.Print_Area" localSheetId="11">'Polg.Hivatal kiadásai 2.2)a'!$A$1:$L$13</definedName>
    <definedName name="_xlnm.Print_Area" localSheetId="19">'Tartalék 8.'!$A$1:$H$23</definedName>
  </definedNames>
  <calcPr calcId="145621"/>
</workbook>
</file>

<file path=xl/calcChain.xml><?xml version="1.0" encoding="utf-8"?>
<calcChain xmlns="http://schemas.openxmlformats.org/spreadsheetml/2006/main">
  <c r="O14" i="77" l="1"/>
  <c r="O11" i="77" l="1"/>
  <c r="D18" i="137"/>
  <c r="F21" i="72" l="1"/>
  <c r="F22" i="72"/>
  <c r="F23" i="72"/>
  <c r="F24" i="72"/>
  <c r="F25" i="72"/>
  <c r="F26" i="72"/>
  <c r="F27" i="72"/>
  <c r="F28" i="72"/>
  <c r="F29" i="72"/>
  <c r="F30" i="72"/>
  <c r="F31" i="72"/>
  <c r="F32" i="72"/>
  <c r="F33" i="72"/>
  <c r="F34" i="72"/>
  <c r="F35" i="72"/>
  <c r="F36" i="72"/>
  <c r="F37" i="72"/>
  <c r="F38" i="72"/>
  <c r="D37" i="98" l="1"/>
  <c r="D36" i="102" l="1"/>
  <c r="D37" i="102"/>
  <c r="D66" i="102" s="1"/>
  <c r="D60" i="102"/>
  <c r="B15" i="71" l="1"/>
  <c r="C15" i="72" l="1"/>
  <c r="B23" i="98" l="1"/>
  <c r="E11" i="154" l="1"/>
  <c r="E8" i="154"/>
  <c r="C41" i="98" l="1"/>
  <c r="C37" i="98" s="1"/>
  <c r="C34" i="98" l="1"/>
  <c r="H27" i="68" l="1"/>
  <c r="H30" i="68" s="1"/>
  <c r="H13" i="68"/>
  <c r="H16" i="68" s="1"/>
  <c r="E14" i="71"/>
  <c r="E13" i="71"/>
  <c r="H32" i="68" l="1"/>
  <c r="K12" i="162"/>
  <c r="J12" i="162"/>
  <c r="I12" i="162"/>
  <c r="H12" i="162"/>
  <c r="G12" i="162"/>
  <c r="F12" i="162"/>
  <c r="E12" i="162"/>
  <c r="D12" i="162"/>
  <c r="C12" i="162"/>
  <c r="B12" i="162"/>
  <c r="L11" i="162"/>
  <c r="L10" i="162"/>
  <c r="L9" i="162"/>
  <c r="L8" i="162"/>
  <c r="K12" i="161"/>
  <c r="J12" i="161"/>
  <c r="I12" i="161"/>
  <c r="H12" i="161"/>
  <c r="G12" i="161"/>
  <c r="F12" i="161"/>
  <c r="E12" i="161"/>
  <c r="D12" i="161"/>
  <c r="C12" i="161"/>
  <c r="B12" i="161"/>
  <c r="L11" i="161"/>
  <c r="L10" i="161"/>
  <c r="L9" i="161"/>
  <c r="L8" i="161"/>
  <c r="L12" i="161" s="1"/>
  <c r="K13" i="160"/>
  <c r="J13" i="160"/>
  <c r="I13" i="160"/>
  <c r="H13" i="160"/>
  <c r="G13" i="160"/>
  <c r="F13" i="160"/>
  <c r="E13" i="160"/>
  <c r="D13" i="160"/>
  <c r="C13" i="160"/>
  <c r="B13" i="160"/>
  <c r="L12" i="160"/>
  <c r="L11" i="160"/>
  <c r="L10" i="160"/>
  <c r="K13" i="159"/>
  <c r="J13" i="159"/>
  <c r="I13" i="159"/>
  <c r="H13" i="159"/>
  <c r="G13" i="159"/>
  <c r="F13" i="159"/>
  <c r="E13" i="159"/>
  <c r="D13" i="159"/>
  <c r="C13" i="159"/>
  <c r="B13" i="159"/>
  <c r="L13" i="159" s="1"/>
  <c r="L12" i="159"/>
  <c r="L11" i="159"/>
  <c r="L10" i="159"/>
  <c r="K40" i="158"/>
  <c r="J40" i="158"/>
  <c r="I40" i="158"/>
  <c r="H40" i="158"/>
  <c r="G40" i="158"/>
  <c r="F40" i="158"/>
  <c r="E40" i="158"/>
  <c r="D40" i="158"/>
  <c r="C40" i="158"/>
  <c r="B40" i="158"/>
  <c r="L39" i="158"/>
  <c r="L38" i="158"/>
  <c r="L37" i="158"/>
  <c r="L36" i="158"/>
  <c r="L35" i="158"/>
  <c r="L34" i="158"/>
  <c r="L33" i="158"/>
  <c r="L32" i="158"/>
  <c r="L31" i="158"/>
  <c r="L30" i="158"/>
  <c r="L29" i="158"/>
  <c r="L28" i="158"/>
  <c r="L27" i="158"/>
  <c r="L26" i="158"/>
  <c r="L25" i="158"/>
  <c r="L24" i="158"/>
  <c r="L23" i="158"/>
  <c r="L22" i="158"/>
  <c r="L21" i="158"/>
  <c r="L20" i="158"/>
  <c r="L19" i="158"/>
  <c r="L18" i="158"/>
  <c r="L17" i="158"/>
  <c r="L16" i="158"/>
  <c r="L15" i="158"/>
  <c r="L14" i="158"/>
  <c r="L13" i="158"/>
  <c r="L12" i="158"/>
  <c r="L11" i="158"/>
  <c r="L10" i="158"/>
  <c r="L9" i="158"/>
  <c r="L8" i="158"/>
  <c r="L7" i="158"/>
  <c r="L6" i="158"/>
  <c r="K40" i="157"/>
  <c r="J40" i="157"/>
  <c r="I40" i="157"/>
  <c r="H40" i="157"/>
  <c r="G40" i="157"/>
  <c r="F40" i="157"/>
  <c r="E40" i="157"/>
  <c r="D40" i="157"/>
  <c r="C40" i="157"/>
  <c r="B40" i="157"/>
  <c r="L39" i="157"/>
  <c r="L38" i="157"/>
  <c r="L37" i="157"/>
  <c r="L36" i="157"/>
  <c r="L35" i="157"/>
  <c r="L34" i="157"/>
  <c r="L33" i="157"/>
  <c r="L32" i="157"/>
  <c r="L31" i="157"/>
  <c r="L30" i="157"/>
  <c r="L29" i="157"/>
  <c r="L28" i="157"/>
  <c r="L27" i="157"/>
  <c r="L26" i="157"/>
  <c r="L25" i="157"/>
  <c r="L24" i="157"/>
  <c r="L23" i="157"/>
  <c r="L22" i="157"/>
  <c r="L21" i="157"/>
  <c r="L20" i="157"/>
  <c r="L19" i="157"/>
  <c r="L18" i="157"/>
  <c r="L17" i="157"/>
  <c r="L16" i="157"/>
  <c r="L15" i="157"/>
  <c r="L14" i="157"/>
  <c r="L13" i="157"/>
  <c r="L12" i="157"/>
  <c r="L11" i="157"/>
  <c r="L10" i="157"/>
  <c r="L9" i="157"/>
  <c r="L8" i="157"/>
  <c r="L7" i="157"/>
  <c r="L6" i="157"/>
  <c r="I12" i="154"/>
  <c r="H12" i="154"/>
  <c r="G12" i="154"/>
  <c r="F12" i="154"/>
  <c r="D12" i="154"/>
  <c r="C12" i="154"/>
  <c r="B12" i="154"/>
  <c r="J11" i="154"/>
  <c r="J10" i="154"/>
  <c r="J9" i="154"/>
  <c r="E12" i="154"/>
  <c r="I12" i="153"/>
  <c r="H12" i="153"/>
  <c r="G12" i="153"/>
  <c r="F12" i="153"/>
  <c r="D12" i="153"/>
  <c r="C12" i="153"/>
  <c r="B12" i="153"/>
  <c r="E11" i="153"/>
  <c r="J11" i="153" s="1"/>
  <c r="J10" i="153"/>
  <c r="J9" i="153"/>
  <c r="E8" i="153"/>
  <c r="E12" i="153" s="1"/>
  <c r="I11" i="152"/>
  <c r="H11" i="152"/>
  <c r="G11" i="152"/>
  <c r="F11" i="152"/>
  <c r="E11" i="152"/>
  <c r="D11" i="152"/>
  <c r="C11" i="152"/>
  <c r="B11" i="152"/>
  <c r="J11" i="152" s="1"/>
  <c r="J10" i="152"/>
  <c r="J9" i="152"/>
  <c r="J8" i="152"/>
  <c r="I11" i="151"/>
  <c r="H11" i="151"/>
  <c r="G11" i="151"/>
  <c r="F11" i="151"/>
  <c r="E11" i="151"/>
  <c r="D11" i="151"/>
  <c r="C11" i="151"/>
  <c r="B11" i="151"/>
  <c r="J10" i="151"/>
  <c r="J9" i="151"/>
  <c r="J8" i="151"/>
  <c r="I30" i="150"/>
  <c r="H30" i="150"/>
  <c r="G30" i="150"/>
  <c r="F30" i="150"/>
  <c r="E30" i="150"/>
  <c r="D30" i="150"/>
  <c r="C30" i="150"/>
  <c r="B30" i="150"/>
  <c r="J29" i="150"/>
  <c r="J28" i="150"/>
  <c r="J27" i="150"/>
  <c r="J26" i="150"/>
  <c r="J25" i="150"/>
  <c r="J24" i="150"/>
  <c r="J23" i="150"/>
  <c r="J22" i="150"/>
  <c r="J21" i="150"/>
  <c r="J20" i="150"/>
  <c r="J19" i="150"/>
  <c r="J18" i="150"/>
  <c r="J17" i="150"/>
  <c r="J16" i="150"/>
  <c r="J15" i="150"/>
  <c r="J14" i="150"/>
  <c r="J13" i="150"/>
  <c r="J12" i="150"/>
  <c r="J11" i="150"/>
  <c r="J10" i="150"/>
  <c r="J9" i="150"/>
  <c r="J8" i="150"/>
  <c r="J30" i="150" s="1"/>
  <c r="I30" i="149"/>
  <c r="H30" i="149"/>
  <c r="G30" i="149"/>
  <c r="F30" i="149"/>
  <c r="E30" i="149"/>
  <c r="D30" i="149"/>
  <c r="C30" i="149"/>
  <c r="B30" i="149"/>
  <c r="J29" i="149"/>
  <c r="J28" i="149"/>
  <c r="J27" i="149"/>
  <c r="J26" i="149"/>
  <c r="J25" i="149"/>
  <c r="J24" i="149"/>
  <c r="J23" i="149"/>
  <c r="J22" i="149"/>
  <c r="J21" i="149"/>
  <c r="J20" i="149"/>
  <c r="J19" i="149"/>
  <c r="J18" i="149"/>
  <c r="J17" i="149"/>
  <c r="J16" i="149"/>
  <c r="J15" i="149"/>
  <c r="J14" i="149"/>
  <c r="J13" i="149"/>
  <c r="J12" i="149"/>
  <c r="J11" i="149"/>
  <c r="J10" i="149"/>
  <c r="J9" i="149"/>
  <c r="J8" i="149"/>
  <c r="J30" i="149" s="1"/>
  <c r="L12" i="162" l="1"/>
  <c r="L40" i="158"/>
  <c r="L40" i="157"/>
  <c r="L13" i="160"/>
  <c r="J11" i="151"/>
  <c r="J12" i="154"/>
  <c r="J8" i="154"/>
  <c r="J12" i="153"/>
  <c r="J8" i="153"/>
  <c r="H20" i="81" l="1"/>
  <c r="G30" i="68" l="1"/>
  <c r="B18" i="71" l="1"/>
  <c r="D16" i="68" l="1"/>
  <c r="O27" i="77"/>
  <c r="J14" i="77" l="1"/>
  <c r="C12" i="77"/>
  <c r="E11" i="77"/>
  <c r="I28" i="77"/>
  <c r="D57" i="137"/>
  <c r="E15" i="98" l="1"/>
  <c r="B41" i="98"/>
  <c r="B38" i="98"/>
  <c r="B8" i="98"/>
  <c r="B7" i="98" s="1"/>
  <c r="H18" i="81"/>
  <c r="B37" i="98" l="1"/>
  <c r="B36" i="98" s="1"/>
  <c r="E45" i="98" l="1"/>
  <c r="D41" i="98"/>
  <c r="D38" i="98"/>
  <c r="C38" i="98"/>
  <c r="G27" i="68"/>
  <c r="C36" i="98" l="1"/>
  <c r="D36" i="98"/>
  <c r="B24" i="71"/>
  <c r="B20" i="98"/>
  <c r="D30" i="68"/>
  <c r="F30" i="68"/>
  <c r="F16" i="68"/>
  <c r="G16" i="68"/>
  <c r="G32" i="68" s="1"/>
  <c r="E46" i="98"/>
  <c r="D16" i="102"/>
  <c r="B31" i="98"/>
  <c r="C31" i="98"/>
  <c r="C29" i="98" s="1"/>
  <c r="D31" i="98"/>
  <c r="D29" i="98" s="1"/>
  <c r="B33" i="77"/>
  <c r="D23" i="102"/>
  <c r="D20" i="102" s="1"/>
  <c r="D6" i="102"/>
  <c r="D5" i="102" s="1"/>
  <c r="D33" i="102"/>
  <c r="C15" i="71"/>
  <c r="C18" i="71" s="1"/>
  <c r="D15" i="71"/>
  <c r="D18" i="71" s="1"/>
  <c r="E33" i="98"/>
  <c r="B17" i="98"/>
  <c r="B34" i="98" s="1"/>
  <c r="E16" i="71"/>
  <c r="D33" i="77"/>
  <c r="C33" i="77"/>
  <c r="O32" i="77"/>
  <c r="O31" i="77"/>
  <c r="O30" i="77"/>
  <c r="O29" i="77"/>
  <c r="O28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C17" i="77"/>
  <c r="B17" i="77"/>
  <c r="O16" i="77"/>
  <c r="O15" i="77"/>
  <c r="O13" i="77"/>
  <c r="O12" i="77"/>
  <c r="O10" i="77"/>
  <c r="O8" i="77"/>
  <c r="D55" i="102"/>
  <c r="D15" i="72"/>
  <c r="E15" i="72"/>
  <c r="F39" i="72"/>
  <c r="C30" i="68"/>
  <c r="B30" i="68"/>
  <c r="C16" i="68"/>
  <c r="B16" i="68"/>
  <c r="E26" i="71"/>
  <c r="D56" i="102" s="1"/>
  <c r="D24" i="71"/>
  <c r="C24" i="71"/>
  <c r="E23" i="71"/>
  <c r="E22" i="71"/>
  <c r="E21" i="71"/>
  <c r="E20" i="71"/>
  <c r="E17" i="71"/>
  <c r="E12" i="71"/>
  <c r="E11" i="71"/>
  <c r="E10" i="71"/>
  <c r="E9" i="71"/>
  <c r="E44" i="98"/>
  <c r="E43" i="98"/>
  <c r="E42" i="98"/>
  <c r="E41" i="98"/>
  <c r="E40" i="98"/>
  <c r="E39" i="98"/>
  <c r="E32" i="98"/>
  <c r="E30" i="98"/>
  <c r="E28" i="98"/>
  <c r="E27" i="98"/>
  <c r="E26" i="98"/>
  <c r="E25" i="98"/>
  <c r="E24" i="98"/>
  <c r="D23" i="98"/>
  <c r="D20" i="98" s="1"/>
  <c r="C23" i="98"/>
  <c r="C20" i="98" s="1"/>
  <c r="E22" i="98"/>
  <c r="E19" i="98"/>
  <c r="E18" i="98"/>
  <c r="D17" i="98"/>
  <c r="C17" i="98"/>
  <c r="E16" i="98"/>
  <c r="E14" i="98"/>
  <c r="E13" i="98"/>
  <c r="E12" i="98"/>
  <c r="E11" i="98"/>
  <c r="E10" i="98"/>
  <c r="E9" i="98"/>
  <c r="D8" i="98"/>
  <c r="D7" i="98" s="1"/>
  <c r="C8" i="98"/>
  <c r="C7" i="98" s="1"/>
  <c r="F14" i="72"/>
  <c r="D52" i="102" s="1"/>
  <c r="F8" i="72"/>
  <c r="F9" i="72"/>
  <c r="F10" i="72"/>
  <c r="F11" i="72"/>
  <c r="F12" i="72"/>
  <c r="F13" i="72"/>
  <c r="D51" i="102" s="1"/>
  <c r="F16" i="72"/>
  <c r="F17" i="72"/>
  <c r="F18" i="72"/>
  <c r="F19" i="72"/>
  <c r="F20" i="72"/>
  <c r="F41" i="72"/>
  <c r="D40" i="72"/>
  <c r="E40" i="72"/>
  <c r="D7" i="72"/>
  <c r="E7" i="72"/>
  <c r="E42" i="72" s="1"/>
  <c r="C7" i="72"/>
  <c r="E38" i="98"/>
  <c r="H14" i="81"/>
  <c r="O9" i="77"/>
  <c r="F33" i="77"/>
  <c r="G33" i="77"/>
  <c r="H33" i="77"/>
  <c r="I33" i="77"/>
  <c r="J33" i="77"/>
  <c r="K33" i="77"/>
  <c r="L33" i="77"/>
  <c r="M33" i="77"/>
  <c r="O17" i="77" l="1"/>
  <c r="E7" i="98"/>
  <c r="D34" i="98"/>
  <c r="F15" i="72"/>
  <c r="D47" i="102"/>
  <c r="D64" i="102" s="1"/>
  <c r="D54" i="102"/>
  <c r="E17" i="98"/>
  <c r="E37" i="98"/>
  <c r="E36" i="98" s="1"/>
  <c r="B28" i="71"/>
  <c r="C32" i="68"/>
  <c r="B32" i="68"/>
  <c r="F7" i="72"/>
  <c r="D28" i="71"/>
  <c r="E23" i="98"/>
  <c r="E8" i="98"/>
  <c r="H23" i="81"/>
  <c r="C42" i="72"/>
  <c r="E31" i="98"/>
  <c r="D32" i="68"/>
  <c r="D42" i="72"/>
  <c r="F32" i="68"/>
  <c r="E24" i="71"/>
  <c r="E29" i="98"/>
  <c r="F40" i="72"/>
  <c r="C28" i="71"/>
  <c r="E20" i="98"/>
  <c r="E15" i="71"/>
  <c r="E18" i="71" s="1"/>
  <c r="E34" i="98" l="1"/>
  <c r="D65" i="102"/>
  <c r="E28" i="71"/>
  <c r="F42" i="72"/>
  <c r="O23" i="77"/>
  <c r="E33" i="77"/>
  <c r="D67" i="102" l="1"/>
  <c r="E31" i="68"/>
  <c r="E17" i="68"/>
  <c r="O22" i="77"/>
  <c r="O33" i="77" s="1"/>
  <c r="N33" i="77"/>
</calcChain>
</file>

<file path=xl/sharedStrings.xml><?xml version="1.0" encoding="utf-8"?>
<sst xmlns="http://schemas.openxmlformats.org/spreadsheetml/2006/main" count="916" uniqueCount="392">
  <si>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</si>
  <si>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</si>
  <si>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</si>
  <si>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</si>
  <si>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</si>
  <si>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</si>
  <si>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</si>
  <si>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</si>
  <si>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</si>
  <si>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</si>
  <si>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</si>
  <si>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</si>
  <si>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</si>
  <si>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</si>
  <si>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</si>
  <si>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</si>
  <si>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</si>
  <si>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</si>
  <si>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</si>
  <si>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</si>
  <si>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</si>
  <si>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</si>
  <si>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</si>
  <si>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</si>
  <si>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</si>
  <si>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</si>
  <si>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</si>
  <si>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</si>
  <si>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</si>
  <si>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</si>
  <si>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</si>
  <si>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</si>
  <si>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</si>
  <si>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</si>
  <si>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</si>
  <si>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</si>
  <si>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</si>
  <si>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</si>
  <si>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</si>
  <si>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</si>
  <si>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</si>
  <si>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</si>
  <si>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</si>
  <si>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</si>
  <si>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</si>
  <si>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</si>
  <si>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</si>
  <si>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</si>
  <si>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</si>
  <si>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</si>
  <si>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</si>
  <si>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</si>
  <si>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</si>
  <si>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</si>
  <si>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</si>
  <si>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</si>
  <si>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</si>
  <si>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</si>
  <si>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</si>
  <si>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</si>
  <si>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</si>
  <si>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</si>
  <si>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</si>
  <si>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</si>
  <si>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</si>
  <si>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</si>
  <si>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</si>
  <si>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</si>
  <si>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</si>
  <si>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</si>
  <si>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</si>
  <si>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Tárkányi Béla Könyvtár és Művelődési Ház összesen:</t>
  </si>
  <si>
    <t>Egyeki Szöghatár Nonprofit Kft.</t>
  </si>
  <si>
    <t>25.</t>
  </si>
  <si>
    <t>26.</t>
  </si>
  <si>
    <t>27.</t>
  </si>
  <si>
    <t>Tiszacsege Központi Orvosi Ügyelet</t>
  </si>
  <si>
    <t>Önkormányzati Tűzoltóság</t>
  </si>
  <si>
    <t xml:space="preserve">Ssz. </t>
  </si>
  <si>
    <t xml:space="preserve">Debrecen-Nyíregyházi Egyházmegye 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</si>
  <si>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</si>
  <si>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</si>
  <si>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</si>
  <si>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</si>
  <si>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</si>
  <si>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</si>
  <si>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</si>
  <si>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</si>
  <si>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</si>
  <si>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</si>
  <si>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</si>
  <si>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</si>
  <si>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</si>
  <si>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</si>
  <si>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</si>
  <si>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</si>
  <si>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</si>
  <si>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</si>
  <si>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</si>
  <si>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</si>
  <si>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</si>
  <si>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</si>
  <si>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</si>
  <si>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</si>
  <si>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</si>
  <si>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</si>
  <si>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</si>
  <si>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</si>
  <si>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</si>
  <si>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</si>
  <si>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</si>
  <si>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</si>
  <si>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</si>
  <si>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</si>
  <si>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</si>
  <si>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</si>
  <si>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</si>
  <si>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</si>
  <si>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</si>
  <si>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</si>
  <si>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041233 Hosszabb időtartamú közfgolalkoztatás</t>
  </si>
  <si>
    <t>041237 Közfogallkoztatási mintaprogram</t>
  </si>
  <si>
    <t>086090 Mindenféle máshová nem sorolh.szabadidős szolg-k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</si>
  <si>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</si>
  <si>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</si>
  <si>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</si>
  <si>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</si>
  <si>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</si>
  <si>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</si>
  <si>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</si>
  <si>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</si>
  <si>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</si>
  <si>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</si>
  <si>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</si>
  <si>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</si>
  <si>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</si>
  <si>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</si>
  <si>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</si>
  <si>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</si>
  <si>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</si>
  <si>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</si>
  <si>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</si>
  <si>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</si>
  <si>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</si>
  <si>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</si>
  <si>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</si>
  <si>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</si>
  <si>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</si>
  <si>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</si>
  <si>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</si>
  <si>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</si>
  <si>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</si>
  <si>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</si>
  <si>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</si>
  <si>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</si>
  <si>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</si>
  <si>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</si>
  <si>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</si>
  <si>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</si>
  <si>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</si>
  <si>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</si>
  <si>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</si>
  <si>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</si>
  <si>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</si>
  <si>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</si>
  <si>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</si>
  <si>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</si>
  <si>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</si>
  <si>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</si>
  <si>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</si>
  <si>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</si>
  <si>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Polgárőrség</t>
  </si>
  <si>
    <t>Kormányzati funkció</t>
  </si>
  <si>
    <t>044320</t>
  </si>
  <si>
    <t>066020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</si>
  <si>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</si>
  <si>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</si>
  <si>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</si>
  <si>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</si>
  <si>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</si>
  <si>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</si>
  <si>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</si>
  <si>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</si>
  <si>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</si>
  <si>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</si>
  <si>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</si>
  <si>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</si>
  <si>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</si>
  <si>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</si>
  <si>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</si>
  <si>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</si>
  <si>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</si>
  <si>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</si>
  <si>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</si>
  <si>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</si>
  <si>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</si>
  <si>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</si>
  <si>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</si>
  <si>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</si>
  <si>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</si>
  <si>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</si>
  <si>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</si>
  <si>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107060 Egyéb szociális pénzbeni és term-i ellátás</t>
  </si>
  <si>
    <t>045160 Közutak, hidak, alagutak fenntartása</t>
  </si>
  <si>
    <t>104060 A gyermekek, fiatalok és családok életmin.jav.</t>
  </si>
  <si>
    <t xml:space="preserve">   ebből: választott tisztségviselők juttatásai</t>
  </si>
  <si>
    <t xml:space="preserve">Környezetvédelmi pályázat 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</si>
  <si>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</si>
  <si>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</si>
  <si>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</si>
  <si>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</si>
  <si>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</si>
  <si>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</si>
  <si>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</si>
  <si>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</si>
  <si>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</si>
  <si>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</si>
  <si>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</si>
  <si>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</si>
  <si>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2018. évi előirányzat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</si>
  <si>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</si>
  <si>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</si>
  <si>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</si>
  <si>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</si>
  <si>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B.14. Működési célú visszatérítendő támogatások, kölcsönök visszatérülése államháztartáson belülről</t>
  </si>
  <si>
    <t>082091 Kűzművelődési, közösség és társadalmi részvétel fej.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</si>
  <si>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</si>
  <si>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</si>
  <si>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</si>
  <si>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</si>
  <si>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</si>
  <si>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Polgármesteri Hivatal informatikai eszközök beszerzése</t>
  </si>
  <si>
    <t>Polgármesteri Hivatal egyéb tárgyi eszköz beszerzés</t>
  </si>
  <si>
    <t>042180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</si>
  <si>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</si>
  <si>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</si>
  <si>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</si>
  <si>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</si>
  <si>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</si>
  <si>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018010 Önkormányzatok elszámolásai a központi költségvetéssel</t>
  </si>
  <si>
    <t>074051 Nem fertőző megbetegedések megelőzés</t>
  </si>
  <si>
    <t>082091 Közművelődési, közössségi és társ-i fejl.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</si>
  <si>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</si>
  <si>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</si>
  <si>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</si>
  <si>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</si>
  <si>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</si>
  <si>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</si>
  <si>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</si>
  <si>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</si>
  <si>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</si>
  <si>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</si>
  <si>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</si>
  <si>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>K915. Központi irányítószervi támogatás folyósítása</t>
  </si>
  <si>
    <t xml:space="preserve">            maradvány igénybevétel</t>
  </si>
  <si>
    <t>ebből: maradvány igénybevétel</t>
  </si>
  <si>
    <t>B1. Működési támogatások államháztartáson belülről</t>
  </si>
  <si>
    <t>086030 Nemzetközi kulturális együttműködés</t>
  </si>
  <si>
    <t>Államháztartáson belüli megelőlegezés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</si>
  <si>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</si>
  <si>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</si>
  <si>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</si>
  <si>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051040 Nem veszélyes hulladék kezelése, ártalmatlanítása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</si>
  <si>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</si>
  <si>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</si>
  <si>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</si>
  <si>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</si>
  <si>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</si>
  <si>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</si>
  <si>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</si>
  <si>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>36.</t>
  </si>
  <si>
    <t>Adójellegű bevételek</t>
  </si>
  <si>
    <t>Viziközmű vagyon fejlesztés</t>
  </si>
  <si>
    <t>Közfoglalkoztatási mintaprogram: egyéb tárgyi eszköz beszerzés</t>
  </si>
  <si>
    <t>Temető fejlesztés</t>
  </si>
  <si>
    <t xml:space="preserve">2018. Előirányzat 
Önkormányzat </t>
  </si>
  <si>
    <t>2018. Előirányzat 
Tárkányi Béla Könyvt. És Műv.H.</t>
  </si>
  <si>
    <t>2018. Előirányzat 
Összesen:</t>
  </si>
  <si>
    <t>Tárkányi Béla Könyvtár és Művelődési Ház 2018. évi bevételei</t>
  </si>
  <si>
    <t>Egyek Nagyközség Önkormányzat és költségvetési szervei 2018. évi  kiadásai kiemelt előirányzatonként</t>
  </si>
  <si>
    <t>2018. Előirányzat Tárkányi Béla Könyvtár és Művelődési Ház</t>
  </si>
  <si>
    <t>Az Önkormányzat 2018. évi Pénzügyi mérlege</t>
  </si>
  <si>
    <t>2018. évi előirányzat (Ft)</t>
  </si>
  <si>
    <t>2017. évi várható teljesítés</t>
  </si>
  <si>
    <t>B31. Magánszemélyek jövedelemadói</t>
  </si>
  <si>
    <t>K513. Tartalékok</t>
  </si>
  <si>
    <t>K513. Tartalékok (működési)</t>
  </si>
  <si>
    <t>ebből: felhalmozási célú hitelfelvétel</t>
  </si>
  <si>
    <t>2018. terv</t>
  </si>
  <si>
    <t>Egyek Nagyközség Önkormányzatának 2018. évi tervezett kiadásai  feladatonként</t>
  </si>
  <si>
    <t>Tárkányi Béla Könyvtár és Művelődési Ház 2018. évi tervezett kiadásai feladatonként</t>
  </si>
  <si>
    <t>Egyek Nagyközség Önkormányzat és költségvetési szervei 2018. évi működési  kiadásai kiemelt előirányzatonként</t>
  </si>
  <si>
    <t xml:space="preserve">2018. Évi előirányzat </t>
  </si>
  <si>
    <t xml:space="preserve"> ebből K914. Államháztartáson belüli megelőlegezések</t>
  </si>
  <si>
    <t>Egyek Nagyközség Önkormányzat 2018. évi előirányzat-felhasználási ütemterve</t>
  </si>
  <si>
    <t>a 2018.</t>
  </si>
  <si>
    <t>Fejlesztési célú általános tartalék</t>
  </si>
  <si>
    <t>Működési célú általános tartalék</t>
  </si>
  <si>
    <t>LEADER HACS Konzorciumi pályázat (önerő)</t>
  </si>
  <si>
    <t>Tisza-parti kikötő építés pályázat (önerő)</t>
  </si>
  <si>
    <t>Egyek Nagyközség bel- és külterületének csapadékvíz-elvezető rendszer rekonstrukciója I. ütem</t>
  </si>
  <si>
    <t>Bölcsődei ellátás infrastrukturális fejlesztése Egyeken</t>
  </si>
  <si>
    <t>B.15.Működési célú visszatérítendő támogatások, kölcsönök igénybevétele államháztartáson belülről</t>
  </si>
  <si>
    <t>074051 Nem fertőző megbetegedések megelőzése</t>
  </si>
  <si>
    <t>Egyek Nagyközség Önkormányzatának 2018. évre tervezett bevételei kötelező feladatonként</t>
  </si>
  <si>
    <t>Egyek Nagyközség Önkormányzatának 2018. évi bevételei</t>
  </si>
  <si>
    <t>Egyeki Polgármesteri Hivatal 2018. évi tervezett bevételei kötelező feladatonként</t>
  </si>
  <si>
    <t xml:space="preserve">Egyeki Polgármesteri Hivatal 2018. évi tervezett bevételei </t>
  </si>
  <si>
    <t>Tárkányi Béla Könyvtár és Művelődési Ház 2018. évi tervezett bevételei</t>
  </si>
  <si>
    <t>Tárkányi Béla Könyvtár és Művelődési Ház 2018. évi tervezett kiadásai  kötelező feladatonként</t>
  </si>
  <si>
    <t>Egyeki Polgármesteri Hivatal 2018. évi tervezett kiadásai feladatonként</t>
  </si>
  <si>
    <t>Egyeki Polgármesteri Hivatal 2018. évi tervezett kiadásai kötelező feladatonként</t>
  </si>
  <si>
    <t>Egyek Nagyközség Önkormányzatának 2018. évi tervezett kiadásai  kötelezőfeladatonként</t>
  </si>
  <si>
    <t xml:space="preserve">2018. Előirányzat 
Egyeki Polgármesteri Hivatal </t>
  </si>
  <si>
    <t xml:space="preserve">2018. Előirányzat Egyeki Polgármesteri Hivatal </t>
  </si>
  <si>
    <t>2. Egyeki Polgármesteri Hivatal</t>
  </si>
  <si>
    <t>3. Tárkányi Béla Könytár és Művelődési ház</t>
  </si>
  <si>
    <t>1. Egyek Nagyközség Önkormányzata</t>
  </si>
  <si>
    <t xml:space="preserve">2018. Előirányzat  Egyek Nagyközség Önkormányzata </t>
  </si>
  <si>
    <t xml:space="preserve">Tisza-tavi régió hulladéklerakóit rekultiváló egycélú önkormányzati társulás </t>
  </si>
  <si>
    <t>2016. évi tényleges teljesítés</t>
  </si>
  <si>
    <t>Működési kiadások</t>
  </si>
  <si>
    <t xml:space="preserve">                                              Egyek Nagyközség Önkormányzata működési és felhalmozási célú bevételeinek és kiadásainak 2016. évi tényleges, 2017. évi várható és 2018. évi eredeti előirányzata mérleg rendszerben</t>
  </si>
  <si>
    <t>Önkormányzati ingatlanok felújítása a 2018. évi közmunkaprogram keretein belül</t>
  </si>
  <si>
    <t>082091</t>
  </si>
  <si>
    <t>Alkotóház tető felújítás</t>
  </si>
  <si>
    <t>Egyek Nagyközség Önkormányzat Felújítási kiadásai célonként</t>
  </si>
  <si>
    <t>Polgármesteri Hivatal immateriális javak beszerzése (szerver program)</t>
  </si>
  <si>
    <t>Gyepmesteri telep: kisértékű tárgyi eszköz beszerzés</t>
  </si>
  <si>
    <t>Önkormányzat: informatikai eszköz beszerzés (ASP pályázat)</t>
  </si>
  <si>
    <t xml:space="preserve">Önkormányzat: informatikai eszköz beszerzés </t>
  </si>
  <si>
    <t>Önkormányzat: egyéb kisértékű tárgyi eszköz beszerzés</t>
  </si>
  <si>
    <t>Egyek település szennyvízelvezetési- és tisztítási projektje</t>
  </si>
  <si>
    <t>052020</t>
  </si>
  <si>
    <t>Iparterület fejlesztése</t>
  </si>
  <si>
    <t xml:space="preserve">Terv készítés: Tisza parti kikötő </t>
  </si>
  <si>
    <t>Terv készítés (belterületi önkormányzati utcák építéséhez)</t>
  </si>
  <si>
    <t>Zúzott kő beszerzés</t>
  </si>
  <si>
    <t>Önkormányzati tulajdonú ingatlanon történt fejlesztés (Egyek, Petőfi u. 11.)</t>
  </si>
  <si>
    <t>Közúti jelzőtáblák beszerzése</t>
  </si>
  <si>
    <t>Külterületi ingatlan vásárlás (temető bővítés)</t>
  </si>
  <si>
    <t>Belterületi telek vásárlás (Egyek, Damjanich u.)</t>
  </si>
  <si>
    <t>Belterületi ingatlan vásárlás (Egyek, Tisza u. 4.)</t>
  </si>
  <si>
    <t>Dózsa Gy. u. építés</t>
  </si>
  <si>
    <t>Busz beszerzés</t>
  </si>
  <si>
    <t>Gépjármű beszerzés (temetkezési szolgáltatási feladat ellátáshoz)</t>
  </si>
  <si>
    <t>Temetkezési szolgáltatás ellátásához szükséges egyéb tárgyieszközök beszerzése</t>
  </si>
  <si>
    <t>Kegytárgybolt kialkítása</t>
  </si>
  <si>
    <t>Egyek, Hunyadi u. járda felújítás</t>
  </si>
  <si>
    <t>37.</t>
  </si>
  <si>
    <t>2018. Évi Költségvetési kiadások összesen</t>
  </si>
  <si>
    <t>2018. évi Költségvetési bevételek összesen</t>
  </si>
  <si>
    <t>Működési kiadások és bevételek egyenlege:</t>
  </si>
  <si>
    <t>Felhalmozási kiadások és bevételek egyenlege:</t>
  </si>
  <si>
    <t>016010 Országgyűlési,önk-i és EU-i parlamenti képv.v.</t>
  </si>
  <si>
    <t>072111 Házirovosi alapellátás</t>
  </si>
  <si>
    <t>086010 Határon túli magyarok egyéb támogatásai</t>
  </si>
  <si>
    <t>2017. évi tényleges teljesítés</t>
  </si>
  <si>
    <t>Külterületi út építés (Ipari park)</t>
  </si>
  <si>
    <t>056010 Komplex környezetvédelmi programok támogatása</t>
  </si>
  <si>
    <t>104051 Gyermekvédelmi pénzbeli és természetbeni támogatások</t>
  </si>
  <si>
    <t>Kölcsönök nyújtása (temetési stb.)</t>
  </si>
  <si>
    <t>Ijjász egyesület támogatása</t>
  </si>
  <si>
    <t>Balatoni tábor miatti támogatás</t>
  </si>
  <si>
    <t>Fogathajtó verseny támogatása</t>
  </si>
  <si>
    <t>II. Világháborús kutatás</t>
  </si>
  <si>
    <t>2018. évi módosított előirányzat</t>
  </si>
  <si>
    <t>Szennyvízgíűtés támogatás lakosság részére</t>
  </si>
  <si>
    <t>Dózsa Gy. U. útalap felújítás</t>
  </si>
  <si>
    <t>Fő tér felújítás</t>
  </si>
  <si>
    <t>Iparterület fejlesztése: talajvédelmi terv</t>
  </si>
  <si>
    <t>Borostyán Idősek otthona: bejárati ajtó beépítés</t>
  </si>
  <si>
    <t>Borostyán Idősek otthona: mosógép vásárlás</t>
  </si>
  <si>
    <t>056010</t>
  </si>
  <si>
    <t>Autómentes nap pály.: kisértékű tárgyi eszköz beszerzés</t>
  </si>
  <si>
    <t>Egyek-Telekháza játszótéri eszköz beszerzés</t>
  </si>
  <si>
    <t>Maradvány</t>
  </si>
  <si>
    <t>Pénzeszköz átadás Országos Mentőszolgálat Alapítvány</t>
  </si>
  <si>
    <t>Látássérültek Észak- Alföldi Regionáis Egyesülete</t>
  </si>
  <si>
    <t>Egyek Fejlesztéséért Alapítvány</t>
  </si>
  <si>
    <t>Önkormányzati tűzoltóság kölcsön</t>
  </si>
  <si>
    <t>Egyeki Sportbarátok Sport Egyesülete kölcsön</t>
  </si>
  <si>
    <t>Agárverseny támogatésa</t>
  </si>
  <si>
    <t>Táli rezsicsökkentés támogatása</t>
  </si>
  <si>
    <t>ebből: K914. Államh.belüli megelőlegezések visszafiz.</t>
  </si>
  <si>
    <t>Egyeki Sportbarátok Sport Egyesülete műk.támogatás</t>
  </si>
  <si>
    <t>Tájház épület felújítás</t>
  </si>
  <si>
    <t>Kazán felújítás Fő u. 176.</t>
  </si>
  <si>
    <t>013351</t>
  </si>
  <si>
    <t>Urnafal</t>
  </si>
  <si>
    <t>Zsidó temető felújítása</t>
  </si>
  <si>
    <t>K914. Finanszírozási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</si>
</sst>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5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i/>
      <sz val="14"/>
      <name val="Times New Roman"/>
      <family val="1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</cellStyleXfs>
  <cellXfs count="686">
    <xf numFmtId="0" fontId="0" fillId="0" borderId="0" xfId="0"/>
    <xf numFmtId="0" fontId="0" fillId="0" borderId="0" xfId="0" applyBorder="1"/>
    <xf numFmtId="3" fontId="0" fillId="0" borderId="0" xfId="0" applyNumberFormat="1"/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0" fillId="0" borderId="0" xfId="0" applyBorder="1" applyAlignment="1"/>
    <xf numFmtId="0" fontId="13" fillId="0" borderId="8" xfId="0" applyFont="1" applyBorder="1"/>
    <xf numFmtId="0" fontId="11" fillId="0" borderId="0" xfId="0" applyFont="1"/>
    <xf numFmtId="0" fontId="7" fillId="0" borderId="0" xfId="0" applyFont="1" applyAlignment="1"/>
    <xf numFmtId="0" fontId="13" fillId="0" borderId="0" xfId="0" applyFont="1" applyBorder="1"/>
    <xf numFmtId="0" fontId="11" fillId="0" borderId="1" xfId="0" applyFont="1" applyBorder="1"/>
    <xf numFmtId="0" fontId="7" fillId="0" borderId="0" xfId="0" applyFont="1" applyAlignment="1">
      <alignment horizontal="center" wrapText="1"/>
    </xf>
    <xf numFmtId="0" fontId="7" fillId="0" borderId="8" xfId="0" applyFont="1" applyBorder="1" applyAlignment="1"/>
    <xf numFmtId="0" fontId="16" fillId="0" borderId="0" xfId="0" applyFont="1" applyAlignment="1"/>
    <xf numFmtId="0" fontId="13" fillId="0" borderId="9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12" xfId="0" applyFont="1" applyBorder="1"/>
    <xf numFmtId="3" fontId="17" fillId="2" borderId="8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3" fontId="17" fillId="2" borderId="0" xfId="0" applyNumberFormat="1" applyFont="1" applyFill="1" applyBorder="1" applyAlignment="1">
      <alignment horizontal="center"/>
    </xf>
    <xf numFmtId="0" fontId="17" fillId="0" borderId="0" xfId="0" applyFont="1" applyBorder="1"/>
    <xf numFmtId="0" fontId="21" fillId="0" borderId="0" xfId="0" applyFont="1" applyAlignment="1">
      <alignment horizontal="center"/>
    </xf>
    <xf numFmtId="0" fontId="18" fillId="0" borderId="0" xfId="0" applyFont="1"/>
    <xf numFmtId="0" fontId="17" fillId="0" borderId="13" xfId="0" applyFont="1" applyBorder="1" applyAlignment="1">
      <alignment horizontal="left"/>
    </xf>
    <xf numFmtId="0" fontId="17" fillId="0" borderId="13" xfId="0" applyFont="1" applyBorder="1" applyAlignment="1">
      <alignment horizontal="center"/>
    </xf>
    <xf numFmtId="0" fontId="17" fillId="0" borderId="13" xfId="0" applyFont="1" applyBorder="1"/>
    <xf numFmtId="3" fontId="18" fillId="0" borderId="13" xfId="0" applyNumberFormat="1" applyFont="1" applyBorder="1"/>
    <xf numFmtId="0" fontId="17" fillId="0" borderId="0" xfId="0" applyFont="1"/>
    <xf numFmtId="3" fontId="18" fillId="0" borderId="0" xfId="0" applyNumberFormat="1" applyFont="1"/>
    <xf numFmtId="164" fontId="26" fillId="0" borderId="0" xfId="3" applyNumberFormat="1" applyFont="1" applyFill="1" applyBorder="1" applyAlignment="1" applyProtection="1">
      <alignment horizontal="centerContinuous" vertical="center"/>
    </xf>
    <xf numFmtId="0" fontId="28" fillId="0" borderId="13" xfId="0" applyFont="1" applyBorder="1"/>
    <xf numFmtId="3" fontId="19" fillId="0" borderId="13" xfId="0" applyNumberFormat="1" applyFont="1" applyBorder="1"/>
    <xf numFmtId="0" fontId="13" fillId="0" borderId="14" xfId="3" applyFont="1" applyFill="1" applyBorder="1" applyAlignment="1" applyProtection="1">
      <alignment horizontal="center" vertical="center" wrapText="1"/>
    </xf>
    <xf numFmtId="0" fontId="13" fillId="0" borderId="15" xfId="3" applyFont="1" applyFill="1" applyBorder="1" applyAlignment="1" applyProtection="1">
      <alignment horizontal="center" vertical="center" wrapText="1"/>
    </xf>
    <xf numFmtId="0" fontId="13" fillId="0" borderId="16" xfId="3" applyFont="1" applyFill="1" applyBorder="1" applyAlignment="1" applyProtection="1">
      <alignment horizontal="center" vertical="center" wrapText="1"/>
    </xf>
    <xf numFmtId="0" fontId="13" fillId="0" borderId="17" xfId="3" applyFont="1" applyFill="1" applyBorder="1" applyAlignment="1" applyProtection="1">
      <alignment horizontal="left" vertical="center" wrapText="1" indent="1"/>
    </xf>
    <xf numFmtId="0" fontId="11" fillId="0" borderId="13" xfId="3" applyFont="1" applyFill="1" applyBorder="1" applyAlignment="1" applyProtection="1">
      <alignment horizontal="left" vertical="center" wrapText="1" indent="1"/>
    </xf>
    <xf numFmtId="0" fontId="11" fillId="0" borderId="18" xfId="3" applyFont="1" applyFill="1" applyBorder="1" applyAlignment="1" applyProtection="1">
      <alignment horizontal="left" vertical="center" wrapText="1" indent="1"/>
    </xf>
    <xf numFmtId="0" fontId="11" fillId="0" borderId="13" xfId="3" applyFont="1" applyFill="1" applyBorder="1" applyAlignment="1" applyProtection="1">
      <alignment horizontal="left" vertical="center" wrapText="1" indent="2"/>
    </xf>
    <xf numFmtId="0" fontId="11" fillId="0" borderId="19" xfId="3" applyFont="1" applyFill="1" applyBorder="1" applyAlignment="1" applyProtection="1">
      <alignment horizontal="left" vertical="center" wrapText="1" indent="1"/>
    </xf>
    <xf numFmtId="0" fontId="13" fillId="0" borderId="9" xfId="3" applyFont="1" applyFill="1" applyBorder="1" applyAlignment="1" applyProtection="1">
      <alignment horizontal="left" vertical="center" wrapText="1" indent="1"/>
    </xf>
    <xf numFmtId="164" fontId="13" fillId="0" borderId="7" xfId="3" applyNumberFormat="1" applyFont="1" applyFill="1" applyBorder="1" applyAlignment="1" applyProtection="1">
      <alignment horizontal="centerContinuous" vertical="center"/>
    </xf>
    <xf numFmtId="0" fontId="13" fillId="0" borderId="20" xfId="3" applyFont="1" applyFill="1" applyBorder="1" applyAlignment="1" applyProtection="1">
      <alignment vertical="center" wrapText="1"/>
    </xf>
    <xf numFmtId="0" fontId="11" fillId="0" borderId="21" xfId="3" applyFont="1" applyFill="1" applyBorder="1" applyAlignment="1" applyProtection="1">
      <alignment horizontal="left" vertical="center" wrapText="1" indent="1"/>
    </xf>
    <xf numFmtId="0" fontId="13" fillId="0" borderId="15" xfId="3" applyFont="1" applyFill="1" applyBorder="1" applyAlignment="1" applyProtection="1">
      <alignment vertical="center" wrapText="1"/>
    </xf>
    <xf numFmtId="0" fontId="30" fillId="0" borderId="0" xfId="0" applyFont="1"/>
    <xf numFmtId="0" fontId="11" fillId="0" borderId="24" xfId="0" applyFont="1" applyBorder="1"/>
    <xf numFmtId="0" fontId="11" fillId="0" borderId="25" xfId="0" applyFont="1" applyBorder="1"/>
    <xf numFmtId="0" fontId="7" fillId="0" borderId="0" xfId="0" applyFont="1" applyBorder="1" applyAlignment="1">
      <alignment horizontal="center"/>
    </xf>
    <xf numFmtId="0" fontId="13" fillId="0" borderId="0" xfId="0" applyFont="1" applyBorder="1" applyAlignment="1"/>
    <xf numFmtId="3" fontId="13" fillId="0" borderId="0" xfId="0" applyNumberFormat="1" applyFont="1" applyBorder="1" applyAlignment="1"/>
    <xf numFmtId="0" fontId="13" fillId="0" borderId="26" xfId="0" applyFont="1" applyBorder="1"/>
    <xf numFmtId="165" fontId="12" fillId="2" borderId="8" xfId="1" applyNumberFormat="1" applyFont="1" applyFill="1" applyBorder="1"/>
    <xf numFmtId="0" fontId="17" fillId="0" borderId="13" xfId="0" applyFont="1" applyFill="1" applyBorder="1"/>
    <xf numFmtId="3" fontId="18" fillId="0" borderId="13" xfId="0" applyNumberFormat="1" applyFont="1" applyFill="1" applyBorder="1"/>
    <xf numFmtId="0" fontId="0" fillId="0" borderId="0" xfId="0" applyFill="1"/>
    <xf numFmtId="0" fontId="3" fillId="0" borderId="0" xfId="0" applyFont="1"/>
    <xf numFmtId="0" fontId="22" fillId="0" borderId="0" xfId="0" applyFont="1" applyAlignment="1">
      <alignment horizontal="center"/>
    </xf>
    <xf numFmtId="3" fontId="10" fillId="0" borderId="0" xfId="0" applyNumberFormat="1" applyFont="1"/>
    <xf numFmtId="3" fontId="23" fillId="0" borderId="0" xfId="0" applyNumberFormat="1" applyFont="1"/>
    <xf numFmtId="3" fontId="12" fillId="0" borderId="0" xfId="0" applyNumberFormat="1" applyFont="1"/>
    <xf numFmtId="3" fontId="35" fillId="0" borderId="0" xfId="0" applyNumberFormat="1" applyFont="1"/>
    <xf numFmtId="165" fontId="13" fillId="0" borderId="16" xfId="1" applyNumberFormat="1" applyFont="1" applyFill="1" applyBorder="1" applyAlignment="1" applyProtection="1">
      <alignment vertical="center" wrapText="1"/>
    </xf>
    <xf numFmtId="165" fontId="13" fillId="0" borderId="28" xfId="1" applyNumberFormat="1" applyFont="1" applyFill="1" applyBorder="1" applyAlignment="1" applyProtection="1">
      <alignment vertical="center" wrapText="1"/>
    </xf>
    <xf numFmtId="165" fontId="11" fillId="0" borderId="29" xfId="1" applyNumberFormat="1" applyFont="1" applyFill="1" applyBorder="1" applyAlignment="1" applyProtection="1">
      <alignment vertical="center" wrapText="1"/>
    </xf>
    <xf numFmtId="165" fontId="3" fillId="0" borderId="8" xfId="1" applyNumberFormat="1" applyFont="1" applyBorder="1" applyAlignment="1">
      <alignment horizontal="center"/>
    </xf>
    <xf numFmtId="165" fontId="11" fillId="2" borderId="8" xfId="1" applyNumberFormat="1" applyFont="1" applyFill="1" applyBorder="1"/>
    <xf numFmtId="0" fontId="36" fillId="0" borderId="0" xfId="0" applyFont="1"/>
    <xf numFmtId="0" fontId="38" fillId="0" borderId="0" xfId="0" applyFont="1"/>
    <xf numFmtId="0" fontId="13" fillId="0" borderId="27" xfId="3" applyFont="1" applyFill="1" applyBorder="1" applyAlignment="1" applyProtection="1">
      <alignment horizontal="left" vertical="center" wrapText="1" indent="1"/>
    </xf>
    <xf numFmtId="165" fontId="13" fillId="0" borderId="8" xfId="1" applyNumberFormat="1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left" vertical="center"/>
    </xf>
    <xf numFmtId="49" fontId="11" fillId="0" borderId="0" xfId="3" applyNumberFormat="1" applyFont="1" applyFill="1" applyBorder="1" applyAlignment="1" applyProtection="1">
      <alignment horizontal="left" vertical="center"/>
    </xf>
    <xf numFmtId="0" fontId="13" fillId="0" borderId="31" xfId="0" applyFont="1" applyBorder="1"/>
    <xf numFmtId="165" fontId="11" fillId="0" borderId="24" xfId="1" applyNumberFormat="1" applyFont="1" applyBorder="1"/>
    <xf numFmtId="3" fontId="18" fillId="2" borderId="0" xfId="0" applyNumberFormat="1" applyFont="1" applyFill="1" applyBorder="1" applyAlignment="1"/>
    <xf numFmtId="3" fontId="19" fillId="2" borderId="0" xfId="0" applyNumberFormat="1" applyFont="1" applyFill="1" applyBorder="1" applyAlignment="1"/>
    <xf numFmtId="0" fontId="17" fillId="2" borderId="0" xfId="0" applyFont="1" applyFill="1" applyBorder="1" applyAlignment="1"/>
    <xf numFmtId="0" fontId="17" fillId="0" borderId="13" xfId="0" applyFont="1" applyBorder="1" applyAlignment="1">
      <alignment wrapText="1"/>
    </xf>
    <xf numFmtId="165" fontId="4" fillId="0" borderId="0" xfId="1" applyNumberFormat="1" applyFont="1"/>
    <xf numFmtId="165" fontId="12" fillId="0" borderId="8" xfId="1" applyNumberFormat="1" applyFont="1" applyFill="1" applyBorder="1"/>
    <xf numFmtId="165" fontId="0" fillId="0" borderId="0" xfId="0" applyNumberFormat="1"/>
    <xf numFmtId="165" fontId="11" fillId="0" borderId="0" xfId="1" applyNumberFormat="1" applyFont="1"/>
    <xf numFmtId="0" fontId="11" fillId="0" borderId="23" xfId="3" applyFont="1" applyFill="1" applyBorder="1" applyAlignment="1" applyProtection="1">
      <alignment horizontal="left" vertical="center" wrapText="1" indent="2"/>
    </xf>
    <xf numFmtId="0" fontId="6" fillId="0" borderId="8" xfId="0" applyFont="1" applyBorder="1"/>
    <xf numFmtId="0" fontId="0" fillId="2" borderId="0" xfId="0" applyFill="1"/>
    <xf numFmtId="0" fontId="1" fillId="0" borderId="0" xfId="0" applyFont="1"/>
    <xf numFmtId="165" fontId="6" fillId="2" borderId="8" xfId="1" applyNumberFormat="1" applyFont="1" applyFill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9" xfId="0" applyFont="1" applyBorder="1" applyAlignment="1"/>
    <xf numFmtId="0" fontId="13" fillId="0" borderId="8" xfId="0" applyFont="1" applyBorder="1" applyAlignment="1">
      <alignment horizontal="center"/>
    </xf>
    <xf numFmtId="165" fontId="30" fillId="0" borderId="0" xfId="1" applyNumberFormat="1" applyFont="1"/>
    <xf numFmtId="0" fontId="8" fillId="2" borderId="0" xfId="0" applyFont="1" applyFill="1" applyBorder="1" applyAlignment="1">
      <alignment horizontal="center" wrapText="1"/>
    </xf>
    <xf numFmtId="0" fontId="25" fillId="2" borderId="0" xfId="0" applyFont="1" applyFill="1" applyBorder="1" applyAlignment="1">
      <alignment horizontal="center" wrapText="1"/>
    </xf>
    <xf numFmtId="3" fontId="25" fillId="2" borderId="8" xfId="0" applyNumberFormat="1" applyFont="1" applyFill="1" applyBorder="1"/>
    <xf numFmtId="3" fontId="0" fillId="2" borderId="0" xfId="0" applyNumberFormat="1" applyFill="1"/>
    <xf numFmtId="0" fontId="32" fillId="2" borderId="0" xfId="0" applyFont="1" applyFill="1"/>
    <xf numFmtId="3" fontId="32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/>
    <xf numFmtId="0" fontId="40" fillId="0" borderId="14" xfId="3" applyFont="1" applyFill="1" applyBorder="1" applyAlignment="1" applyProtection="1">
      <alignment horizontal="left" vertical="center" wrapText="1" indent="1"/>
    </xf>
    <xf numFmtId="165" fontId="12" fillId="2" borderId="24" xfId="1" applyNumberFormat="1" applyFont="1" applyFill="1" applyBorder="1"/>
    <xf numFmtId="165" fontId="37" fillId="2" borderId="24" xfId="1" applyNumberFormat="1" applyFont="1" applyFill="1" applyBorder="1"/>
    <xf numFmtId="0" fontId="13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2" fillId="0" borderId="0" xfId="0" applyNumberFormat="1" applyFont="1" applyAlignment="1">
      <alignment horizontal="center"/>
    </xf>
    <xf numFmtId="0" fontId="11" fillId="0" borderId="24" xfId="0" applyFont="1" applyBorder="1" applyAlignment="1">
      <alignment wrapText="1"/>
    </xf>
    <xf numFmtId="0" fontId="13" fillId="0" borderId="8" xfId="0" applyFont="1" applyBorder="1" applyAlignment="1">
      <alignment wrapText="1"/>
    </xf>
    <xf numFmtId="3" fontId="13" fillId="0" borderId="8" xfId="0" applyNumberFormat="1" applyFont="1" applyBorder="1" applyAlignment="1">
      <alignment horizontal="center"/>
    </xf>
    <xf numFmtId="165" fontId="11" fillId="0" borderId="36" xfId="1" applyNumberFormat="1" applyFont="1" applyBorder="1" applyAlignment="1">
      <alignment horizontal="center"/>
    </xf>
    <xf numFmtId="165" fontId="11" fillId="0" borderId="37" xfId="1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5" fontId="11" fillId="0" borderId="0" xfId="1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165" fontId="13" fillId="0" borderId="8" xfId="1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3" fontId="13" fillId="0" borderId="0" xfId="0" applyNumberFormat="1" applyFont="1" applyFill="1" applyBorder="1"/>
    <xf numFmtId="3" fontId="4" fillId="0" borderId="0" xfId="0" applyNumberFormat="1" applyFont="1" applyFill="1" applyBorder="1"/>
    <xf numFmtId="165" fontId="11" fillId="0" borderId="38" xfId="1" applyNumberFormat="1" applyFont="1" applyBorder="1"/>
    <xf numFmtId="165" fontId="1" fillId="0" borderId="0" xfId="1" applyNumberFormat="1" applyFont="1"/>
    <xf numFmtId="0" fontId="6" fillId="2" borderId="7" xfId="0" applyFont="1" applyFill="1" applyBorder="1" applyAlignment="1">
      <alignment horizontal="center"/>
    </xf>
    <xf numFmtId="165" fontId="41" fillId="0" borderId="0" xfId="1" applyNumberFormat="1" applyFont="1"/>
    <xf numFmtId="0" fontId="41" fillId="0" borderId="0" xfId="0" applyFont="1"/>
    <xf numFmtId="3" fontId="17" fillId="2" borderId="8" xfId="0" applyNumberFormat="1" applyFont="1" applyFill="1" applyBorder="1" applyAlignment="1">
      <alignment horizontal="center" vertical="center"/>
    </xf>
    <xf numFmtId="0" fontId="3" fillId="2" borderId="0" xfId="0" applyFont="1" applyFill="1"/>
    <xf numFmtId="165" fontId="14" fillId="0" borderId="8" xfId="1" applyNumberFormat="1" applyFont="1" applyFill="1" applyBorder="1" applyAlignment="1" applyProtection="1">
      <alignment vertical="center" wrapText="1"/>
    </xf>
    <xf numFmtId="0" fontId="11" fillId="0" borderId="9" xfId="3" applyFont="1" applyFill="1" applyBorder="1" applyAlignment="1" applyProtection="1">
      <alignment horizontal="left" vertical="center" wrapText="1"/>
    </xf>
    <xf numFmtId="165" fontId="2" fillId="0" borderId="8" xfId="1" applyNumberFormat="1" applyFont="1" applyFill="1" applyBorder="1" applyAlignment="1">
      <alignment horizontal="center"/>
    </xf>
    <xf numFmtId="0" fontId="11" fillId="0" borderId="25" xfId="0" applyFont="1" applyBorder="1" applyAlignment="1">
      <alignment wrapText="1"/>
    </xf>
    <xf numFmtId="165" fontId="13" fillId="0" borderId="8" xfId="1" applyNumberFormat="1" applyFont="1" applyBorder="1"/>
    <xf numFmtId="165" fontId="11" fillId="0" borderId="25" xfId="1" applyNumberFormat="1" applyFont="1" applyBorder="1"/>
    <xf numFmtId="165" fontId="13" fillId="0" borderId="33" xfId="1" applyNumberFormat="1" applyFont="1" applyBorder="1"/>
    <xf numFmtId="165" fontId="13" fillId="0" borderId="4" xfId="1" applyNumberFormat="1" applyFont="1" applyBorder="1"/>
    <xf numFmtId="0" fontId="13" fillId="0" borderId="20" xfId="3" applyFont="1" applyFill="1" applyBorder="1" applyAlignment="1" applyProtection="1">
      <alignment horizontal="left" vertical="center" wrapText="1" indent="1"/>
    </xf>
    <xf numFmtId="3" fontId="12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3" fillId="0" borderId="0" xfId="0" applyNumberFormat="1" applyFont="1" applyAlignment="1">
      <alignment vertical="center"/>
    </xf>
    <xf numFmtId="0" fontId="16" fillId="0" borderId="7" xfId="0" applyFont="1" applyBorder="1" applyAlignment="1">
      <alignment horizontal="right"/>
    </xf>
    <xf numFmtId="0" fontId="7" fillId="0" borderId="0" xfId="0" applyFont="1" applyAlignment="1">
      <alignment wrapText="1"/>
    </xf>
    <xf numFmtId="164" fontId="11" fillId="0" borderId="45" xfId="3" applyNumberFormat="1" applyFont="1" applyFill="1" applyBorder="1" applyAlignment="1" applyProtection="1">
      <alignment horizontal="center" vertical="center" wrapText="1"/>
      <protection locked="0"/>
    </xf>
    <xf numFmtId="165" fontId="11" fillId="0" borderId="37" xfId="1" applyNumberFormat="1" applyFont="1" applyFill="1" applyBorder="1" applyAlignment="1">
      <alignment horizontal="center"/>
    </xf>
    <xf numFmtId="165" fontId="11" fillId="0" borderId="36" xfId="1" applyNumberFormat="1" applyFont="1" applyFill="1" applyBorder="1" applyAlignment="1">
      <alignment horizontal="center"/>
    </xf>
    <xf numFmtId="3" fontId="45" fillId="2" borderId="8" xfId="0" applyNumberFormat="1" applyFont="1" applyFill="1" applyBorder="1"/>
    <xf numFmtId="165" fontId="46" fillId="0" borderId="0" xfId="1" applyNumberFormat="1" applyFont="1"/>
    <xf numFmtId="0" fontId="46" fillId="0" borderId="0" xfId="0" applyFont="1"/>
    <xf numFmtId="165" fontId="47" fillId="0" borderId="0" xfId="1" applyNumberFormat="1" applyFont="1"/>
    <xf numFmtId="0" fontId="47" fillId="0" borderId="0" xfId="0" applyFont="1"/>
    <xf numFmtId="165" fontId="36" fillId="0" borderId="0" xfId="1" applyNumberFormat="1" applyFont="1"/>
    <xf numFmtId="0" fontId="0" fillId="0" borderId="0" xfId="0" applyAlignment="1">
      <alignment horizontal="right"/>
    </xf>
    <xf numFmtId="3" fontId="25" fillId="2" borderId="18" xfId="0" applyNumberFormat="1" applyFont="1" applyFill="1" applyBorder="1"/>
    <xf numFmtId="3" fontId="17" fillId="2" borderId="4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165" fontId="12" fillId="2" borderId="13" xfId="1" applyNumberFormat="1" applyFont="1" applyFill="1" applyBorder="1"/>
    <xf numFmtId="165" fontId="3" fillId="0" borderId="13" xfId="1" applyNumberFormat="1" applyFont="1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49" fontId="18" fillId="0" borderId="8" xfId="0" applyNumberFormat="1" applyFont="1" applyFill="1" applyBorder="1"/>
    <xf numFmtId="0" fontId="48" fillId="0" borderId="11" xfId="0" applyFont="1" applyBorder="1"/>
    <xf numFmtId="0" fontId="48" fillId="0" borderId="11" xfId="0" applyFont="1" applyBorder="1" applyAlignment="1">
      <alignment horizontal="left"/>
    </xf>
    <xf numFmtId="0" fontId="48" fillId="0" borderId="11" xfId="0" applyFont="1" applyBorder="1" applyAlignment="1">
      <alignment wrapText="1"/>
    </xf>
    <xf numFmtId="0" fontId="48" fillId="0" borderId="12" xfId="0" applyFont="1" applyBorder="1"/>
    <xf numFmtId="0" fontId="13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6" fillId="0" borderId="0" xfId="0" applyFont="1" applyBorder="1" applyAlignment="1">
      <alignment horizontal="right"/>
    </xf>
    <xf numFmtId="0" fontId="0" fillId="0" borderId="0" xfId="0" applyFont="1"/>
    <xf numFmtId="165" fontId="11" fillId="0" borderId="8" xfId="1" applyNumberFormat="1" applyFont="1" applyBorder="1"/>
    <xf numFmtId="165" fontId="9" fillId="0" borderId="0" xfId="1" applyNumberFormat="1" applyFont="1"/>
    <xf numFmtId="165" fontId="11" fillId="0" borderId="8" xfId="1" applyNumberFormat="1" applyFont="1" applyBorder="1" applyAlignment="1">
      <alignment wrapText="1"/>
    </xf>
    <xf numFmtId="165" fontId="6" fillId="0" borderId="8" xfId="1" applyNumberFormat="1" applyFont="1" applyBorder="1" applyAlignment="1">
      <alignment horizontal="center"/>
    </xf>
    <xf numFmtId="43" fontId="6" fillId="0" borderId="8" xfId="1" applyFont="1" applyBorder="1" applyAlignment="1">
      <alignment horizontal="center"/>
    </xf>
    <xf numFmtId="165" fontId="5" fillId="0" borderId="44" xfId="1" applyNumberFormat="1" applyFont="1" applyBorder="1"/>
    <xf numFmtId="165" fontId="4" fillId="0" borderId="13" xfId="1" applyNumberFormat="1" applyFont="1" applyBorder="1"/>
    <xf numFmtId="165" fontId="4" fillId="0" borderId="19" xfId="1" applyNumberFormat="1" applyFont="1" applyBorder="1"/>
    <xf numFmtId="165" fontId="4" fillId="0" borderId="32" xfId="1" applyNumberFormat="1" applyFont="1" applyBorder="1"/>
    <xf numFmtId="0" fontId="4" fillId="0" borderId="23" xfId="0" applyFont="1" applyBorder="1"/>
    <xf numFmtId="165" fontId="4" fillId="0" borderId="30" xfId="1" applyNumberFormat="1" applyFont="1" applyBorder="1"/>
    <xf numFmtId="165" fontId="4" fillId="0" borderId="29" xfId="1" applyNumberFormat="1" applyFont="1" applyBorder="1"/>
    <xf numFmtId="165" fontId="4" fillId="0" borderId="47" xfId="1" applyNumberFormat="1" applyFont="1" applyBorder="1"/>
    <xf numFmtId="3" fontId="4" fillId="0" borderId="22" xfId="0" applyNumberFormat="1" applyFont="1" applyBorder="1" applyAlignment="1">
      <alignment wrapText="1"/>
    </xf>
    <xf numFmtId="3" fontId="4" fillId="0" borderId="23" xfId="0" applyNumberFormat="1" applyFont="1" applyBorder="1"/>
    <xf numFmtId="3" fontId="4" fillId="0" borderId="23" xfId="0" applyNumberFormat="1" applyFont="1" applyBorder="1" applyAlignment="1">
      <alignment wrapText="1"/>
    </xf>
    <xf numFmtId="3" fontId="4" fillId="0" borderId="48" xfId="0" applyNumberFormat="1" applyFont="1" applyBorder="1" applyAlignment="1">
      <alignment wrapText="1"/>
    </xf>
    <xf numFmtId="165" fontId="4" fillId="2" borderId="19" xfId="1" applyNumberFormat="1" applyFont="1" applyFill="1" applyBorder="1" applyAlignment="1"/>
    <xf numFmtId="165" fontId="4" fillId="2" borderId="13" xfId="1" applyNumberFormat="1" applyFont="1" applyFill="1" applyBorder="1" applyAlignment="1"/>
    <xf numFmtId="165" fontId="4" fillId="2" borderId="32" xfId="1" applyNumberFormat="1" applyFont="1" applyFill="1" applyBorder="1" applyAlignment="1"/>
    <xf numFmtId="3" fontId="25" fillId="0" borderId="13" xfId="0" applyNumberFormat="1" applyFont="1" applyFill="1" applyBorder="1"/>
    <xf numFmtId="3" fontId="24" fillId="0" borderId="8" xfId="0" applyNumberFormat="1" applyFont="1" applyFill="1" applyBorder="1" applyAlignment="1">
      <alignment wrapText="1"/>
    </xf>
    <xf numFmtId="3" fontId="49" fillId="0" borderId="2" xfId="0" applyNumberFormat="1" applyFont="1" applyFill="1" applyBorder="1" applyAlignment="1">
      <alignment wrapText="1"/>
    </xf>
    <xf numFmtId="3" fontId="25" fillId="0" borderId="15" xfId="0" applyNumberFormat="1" applyFont="1" applyFill="1" applyBorder="1"/>
    <xf numFmtId="3" fontId="49" fillId="0" borderId="18" xfId="0" applyNumberFormat="1" applyFont="1" applyFill="1" applyBorder="1"/>
    <xf numFmtId="3" fontId="49" fillId="2" borderId="18" xfId="0" applyNumberFormat="1" applyFont="1" applyFill="1" applyBorder="1"/>
    <xf numFmtId="3" fontId="49" fillId="0" borderId="13" xfId="0" applyNumberFormat="1" applyFont="1" applyFill="1" applyBorder="1"/>
    <xf numFmtId="3" fontId="49" fillId="2" borderId="13" xfId="0" applyNumberFormat="1" applyFont="1" applyFill="1" applyBorder="1"/>
    <xf numFmtId="3" fontId="50" fillId="0" borderId="21" xfId="0" applyNumberFormat="1" applyFont="1" applyFill="1" applyBorder="1"/>
    <xf numFmtId="3" fontId="50" fillId="2" borderId="21" xfId="0" applyNumberFormat="1" applyFont="1" applyFill="1" applyBorder="1"/>
    <xf numFmtId="3" fontId="25" fillId="0" borderId="21" xfId="0" applyNumberFormat="1" applyFont="1" applyFill="1" applyBorder="1"/>
    <xf numFmtId="3" fontId="49" fillId="0" borderId="21" xfId="0" applyNumberFormat="1" applyFont="1" applyFill="1" applyBorder="1"/>
    <xf numFmtId="3" fontId="49" fillId="2" borderId="21" xfId="0" applyNumberFormat="1" applyFont="1" applyFill="1" applyBorder="1"/>
    <xf numFmtId="3" fontId="49" fillId="0" borderId="13" xfId="0" applyNumberFormat="1" applyFont="1" applyFill="1" applyBorder="1" applyAlignment="1">
      <alignment wrapText="1"/>
    </xf>
    <xf numFmtId="3" fontId="51" fillId="0" borderId="13" xfId="0" applyNumberFormat="1" applyFont="1" applyFill="1" applyBorder="1"/>
    <xf numFmtId="3" fontId="51" fillId="2" borderId="21" xfId="0" applyNumberFormat="1" applyFont="1" applyFill="1" applyBorder="1"/>
    <xf numFmtId="3" fontId="25" fillId="2" borderId="4" xfId="0" applyNumberFormat="1" applyFont="1" applyFill="1" applyBorder="1"/>
    <xf numFmtId="3" fontId="25" fillId="2" borderId="31" xfId="0" applyNumberFormat="1" applyFont="1" applyFill="1" applyBorder="1" applyAlignment="1">
      <alignment wrapText="1"/>
    </xf>
    <xf numFmtId="3" fontId="24" fillId="2" borderId="31" xfId="0" applyNumberFormat="1" applyFont="1" applyFill="1" applyBorder="1" applyAlignment="1">
      <alignment wrapText="1"/>
    </xf>
    <xf numFmtId="3" fontId="51" fillId="2" borderId="19" xfId="0" applyNumberFormat="1" applyFont="1" applyFill="1" applyBorder="1"/>
    <xf numFmtId="3" fontId="52" fillId="2" borderId="13" xfId="0" applyNumberFormat="1" applyFont="1" applyFill="1" applyBorder="1"/>
    <xf numFmtId="3" fontId="52" fillId="2" borderId="32" xfId="0" applyNumberFormat="1" applyFont="1" applyFill="1" applyBorder="1"/>
    <xf numFmtId="3" fontId="52" fillId="2" borderId="13" xfId="0" applyNumberFormat="1" applyFont="1" applyFill="1" applyBorder="1" applyAlignment="1">
      <alignment horizontal="right"/>
    </xf>
    <xf numFmtId="3" fontId="49" fillId="2" borderId="8" xfId="0" applyNumberFormat="1" applyFont="1" applyFill="1" applyBorder="1" applyAlignment="1">
      <alignment wrapText="1"/>
    </xf>
    <xf numFmtId="3" fontId="52" fillId="2" borderId="15" xfId="0" applyNumberFormat="1" applyFont="1" applyFill="1" applyBorder="1"/>
    <xf numFmtId="3" fontId="50" fillId="2" borderId="16" xfId="0" applyNumberFormat="1" applyFont="1" applyFill="1" applyBorder="1"/>
    <xf numFmtId="0" fontId="11" fillId="0" borderId="3" xfId="0" applyFont="1" applyBorder="1"/>
    <xf numFmtId="165" fontId="11" fillId="0" borderId="44" xfId="1" applyNumberFormat="1" applyFont="1" applyBorder="1"/>
    <xf numFmtId="165" fontId="11" fillId="0" borderId="44" xfId="1" applyNumberFormat="1" applyFont="1" applyFill="1" applyBorder="1"/>
    <xf numFmtId="165" fontId="13" fillId="0" borderId="9" xfId="1" applyNumberFormat="1" applyFont="1" applyBorder="1"/>
    <xf numFmtId="165" fontId="12" fillId="0" borderId="13" xfId="1" applyNumberFormat="1" applyFont="1" applyBorder="1"/>
    <xf numFmtId="165" fontId="12" fillId="0" borderId="39" xfId="1" applyNumberFormat="1" applyFont="1" applyBorder="1"/>
    <xf numFmtId="165" fontId="12" fillId="0" borderId="21" xfId="1" applyNumberFormat="1" applyFont="1" applyBorder="1"/>
    <xf numFmtId="165" fontId="12" fillId="0" borderId="42" xfId="1" applyNumberFormat="1" applyFont="1" applyBorder="1"/>
    <xf numFmtId="165" fontId="12" fillId="0" borderId="32" xfId="1" applyNumberFormat="1" applyFont="1" applyBorder="1"/>
    <xf numFmtId="165" fontId="12" fillId="0" borderId="40" xfId="1" applyNumberFormat="1" applyFont="1" applyBorder="1"/>
    <xf numFmtId="165" fontId="12" fillId="0" borderId="19" xfId="1" applyNumberFormat="1" applyFont="1" applyBorder="1"/>
    <xf numFmtId="165" fontId="12" fillId="0" borderId="34" xfId="1" applyNumberFormat="1" applyFont="1" applyBorder="1"/>
    <xf numFmtId="3" fontId="49" fillId="2" borderId="46" xfId="0" applyNumberFormat="1" applyFont="1" applyFill="1" applyBorder="1"/>
    <xf numFmtId="3" fontId="49" fillId="2" borderId="29" xfId="0" applyNumberFormat="1" applyFont="1" applyFill="1" applyBorder="1"/>
    <xf numFmtId="3" fontId="50" fillId="2" borderId="49" xfId="0" applyNumberFormat="1" applyFont="1" applyFill="1" applyBorder="1"/>
    <xf numFmtId="0" fontId="11" fillId="0" borderId="14" xfId="3" applyFont="1" applyFill="1" applyBorder="1" applyAlignment="1" applyProtection="1">
      <alignment horizontal="left" vertical="center" wrapText="1" indent="1"/>
    </xf>
    <xf numFmtId="0" fontId="11" fillId="0" borderId="27" xfId="3" applyFont="1" applyFill="1" applyBorder="1" applyAlignment="1" applyProtection="1">
      <alignment horizontal="left" vertical="center" wrapText="1" indent="1"/>
    </xf>
    <xf numFmtId="165" fontId="11" fillId="0" borderId="8" xfId="1" applyNumberFormat="1" applyFont="1" applyFill="1" applyBorder="1" applyAlignment="1" applyProtection="1">
      <alignment vertical="center" wrapText="1"/>
    </xf>
    <xf numFmtId="0" fontId="29" fillId="0" borderId="19" xfId="3" applyFont="1" applyFill="1" applyBorder="1" applyAlignment="1" applyProtection="1">
      <alignment horizontal="left" vertical="center" wrapText="1" indent="1"/>
    </xf>
    <xf numFmtId="0" fontId="29" fillId="0" borderId="13" xfId="3" applyFont="1" applyFill="1" applyBorder="1" applyAlignment="1" applyProtection="1">
      <alignment horizontal="left" vertical="center" wrapText="1" indent="1"/>
    </xf>
    <xf numFmtId="0" fontId="13" fillId="0" borderId="22" xfId="3" applyFont="1" applyFill="1" applyBorder="1" applyAlignment="1" applyProtection="1">
      <alignment horizontal="left" vertical="center" wrapText="1" indent="1"/>
    </xf>
    <xf numFmtId="0" fontId="13" fillId="0" borderId="23" xfId="3" applyFont="1" applyFill="1" applyBorder="1" applyAlignment="1" applyProtection="1">
      <alignment horizontal="left" vertical="center" wrapText="1" indent="1"/>
    </xf>
    <xf numFmtId="0" fontId="13" fillId="0" borderId="51" xfId="3" applyFont="1" applyFill="1" applyBorder="1" applyAlignment="1" applyProtection="1">
      <alignment horizontal="left" vertical="center" wrapText="1" indent="1"/>
    </xf>
    <xf numFmtId="165" fontId="3" fillId="0" borderId="8" xfId="1" applyNumberFormat="1" applyFont="1" applyBorder="1" applyAlignment="1"/>
    <xf numFmtId="0" fontId="13" fillId="0" borderId="15" xfId="3" applyFont="1" applyFill="1" applyBorder="1" applyAlignment="1" applyProtection="1">
      <alignment horizontal="left" vertical="center" wrapText="1"/>
    </xf>
    <xf numFmtId="0" fontId="13" fillId="0" borderId="14" xfId="3" applyFont="1" applyFill="1" applyBorder="1" applyAlignment="1" applyProtection="1">
      <alignment horizontal="left" vertical="center" wrapText="1"/>
    </xf>
    <xf numFmtId="0" fontId="13" fillId="0" borderId="14" xfId="3" applyFont="1" applyFill="1" applyBorder="1" applyAlignment="1" applyProtection="1">
      <alignment horizontal="left"/>
    </xf>
    <xf numFmtId="0" fontId="13" fillId="0" borderId="52" xfId="3" applyFont="1" applyFill="1" applyBorder="1" applyAlignment="1" applyProtection="1">
      <alignment horizontal="left" vertical="center" wrapText="1"/>
    </xf>
    <xf numFmtId="0" fontId="11" fillId="0" borderId="23" xfId="3" applyFont="1" applyFill="1" applyBorder="1" applyAlignment="1" applyProtection="1">
      <alignment horizontal="left" indent="1"/>
    </xf>
    <xf numFmtId="0" fontId="11" fillId="0" borderId="48" xfId="3" applyFont="1" applyFill="1" applyBorder="1" applyAlignment="1" applyProtection="1">
      <alignment horizontal="left" indent="1"/>
    </xf>
    <xf numFmtId="164" fontId="11" fillId="0" borderId="34" xfId="3" applyNumberFormat="1" applyFont="1" applyFill="1" applyBorder="1" applyAlignment="1" applyProtection="1">
      <alignment horizontal="center" vertical="center" wrapText="1"/>
      <protection locked="0"/>
    </xf>
    <xf numFmtId="164" fontId="11" fillId="0" borderId="42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16" xfId="3" applyNumberFormat="1" applyFont="1" applyFill="1" applyBorder="1" applyAlignment="1" applyProtection="1">
      <alignment horizontal="center" vertical="center" wrapText="1"/>
      <protection locked="0"/>
    </xf>
    <xf numFmtId="164" fontId="11" fillId="0" borderId="39" xfId="3" applyNumberFormat="1" applyFont="1" applyFill="1" applyBorder="1" applyAlignment="1" applyProtection="1">
      <alignment horizontal="center" vertical="center" wrapText="1"/>
      <protection locked="0"/>
    </xf>
    <xf numFmtId="164" fontId="11" fillId="0" borderId="40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43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16" xfId="3" applyNumberFormat="1" applyFont="1" applyFill="1" applyBorder="1" applyAlignment="1" applyProtection="1">
      <alignment horizontal="center" vertical="center" wrapText="1"/>
    </xf>
    <xf numFmtId="3" fontId="50" fillId="2" borderId="50" xfId="0" applyNumberFormat="1" applyFont="1" applyFill="1" applyBorder="1"/>
    <xf numFmtId="3" fontId="51" fillId="2" borderId="53" xfId="0" applyNumberFormat="1" applyFont="1" applyFill="1" applyBorder="1"/>
    <xf numFmtId="3" fontId="50" fillId="2" borderId="14" xfId="0" applyNumberFormat="1" applyFont="1" applyFill="1" applyBorder="1" applyAlignment="1">
      <alignment wrapText="1"/>
    </xf>
    <xf numFmtId="0" fontId="31" fillId="0" borderId="0" xfId="0" applyFont="1"/>
    <xf numFmtId="0" fontId="53" fillId="0" borderId="11" xfId="0" applyFont="1" applyBorder="1"/>
    <xf numFmtId="0" fontId="53" fillId="0" borderId="11" xfId="0" applyFont="1" applyBorder="1" applyAlignment="1">
      <alignment wrapText="1"/>
    </xf>
    <xf numFmtId="0" fontId="53" fillId="0" borderId="12" xfId="0" applyFont="1" applyBorder="1"/>
    <xf numFmtId="0" fontId="6" fillId="2" borderId="8" xfId="0" applyFont="1" applyFill="1" applyBorder="1"/>
    <xf numFmtId="165" fontId="12" fillId="2" borderId="11" xfId="1" applyNumberFormat="1" applyFont="1" applyFill="1" applyBorder="1"/>
    <xf numFmtId="165" fontId="37" fillId="2" borderId="11" xfId="1" applyNumberFormat="1" applyFont="1" applyFill="1" applyBorder="1"/>
    <xf numFmtId="165" fontId="6" fillId="2" borderId="54" xfId="1" applyNumberFormat="1" applyFont="1" applyFill="1" applyBorder="1" applyAlignment="1">
      <alignment horizontal="center" vertical="center"/>
    </xf>
    <xf numFmtId="43" fontId="6" fillId="0" borderId="0" xfId="1" applyFont="1" applyBorder="1" applyAlignment="1">
      <alignment horizontal="center"/>
    </xf>
    <xf numFmtId="0" fontId="12" fillId="0" borderId="13" xfId="0" applyFont="1" applyBorder="1"/>
    <xf numFmtId="165" fontId="4" fillId="0" borderId="56" xfId="1" applyNumberFormat="1" applyFont="1" applyBorder="1"/>
    <xf numFmtId="165" fontId="4" fillId="0" borderId="36" xfId="1" applyNumberFormat="1" applyFont="1" applyBorder="1"/>
    <xf numFmtId="165" fontId="4" fillId="0" borderId="55" xfId="1" applyNumberFormat="1" applyFont="1" applyBorder="1"/>
    <xf numFmtId="0" fontId="4" fillId="0" borderId="54" xfId="0" applyFont="1" applyBorder="1"/>
    <xf numFmtId="0" fontId="4" fillId="0" borderId="24" xfId="0" applyFont="1" applyBorder="1" applyAlignment="1">
      <alignment wrapText="1"/>
    </xf>
    <xf numFmtId="0" fontId="4" fillId="0" borderId="24" xfId="0" applyFont="1" applyBorder="1"/>
    <xf numFmtId="0" fontId="4" fillId="0" borderId="44" xfId="0" applyFont="1" applyBorder="1"/>
    <xf numFmtId="165" fontId="29" fillId="0" borderId="54" xfId="1" applyNumberFormat="1" applyFont="1" applyFill="1" applyBorder="1" applyAlignment="1" applyProtection="1">
      <alignment vertical="center" wrapText="1"/>
    </xf>
    <xf numFmtId="165" fontId="11" fillId="0" borderId="38" xfId="1" applyNumberFormat="1" applyFont="1" applyFill="1" applyBorder="1" applyAlignment="1" applyProtection="1">
      <alignment vertical="center" wrapText="1"/>
      <protection locked="0"/>
    </xf>
    <xf numFmtId="165" fontId="11" fillId="0" borderId="24" xfId="1" applyNumberFormat="1" applyFont="1" applyFill="1" applyBorder="1" applyAlignment="1" applyProtection="1">
      <alignment vertical="center" wrapText="1"/>
      <protection locked="0"/>
    </xf>
    <xf numFmtId="165" fontId="29" fillId="0" borderId="24" xfId="1" applyNumberFormat="1" applyFont="1" applyFill="1" applyBorder="1" applyAlignment="1" applyProtection="1">
      <alignment vertical="center" wrapText="1"/>
      <protection locked="0"/>
    </xf>
    <xf numFmtId="165" fontId="11" fillId="0" borderId="44" xfId="1" applyNumberFormat="1" applyFont="1" applyFill="1" applyBorder="1" applyAlignment="1" applyProtection="1">
      <alignment vertical="center" wrapText="1"/>
      <protection locked="0"/>
    </xf>
    <xf numFmtId="165" fontId="29" fillId="0" borderId="8" xfId="1" applyNumberFormat="1" applyFont="1" applyFill="1" applyBorder="1" applyAlignment="1" applyProtection="1">
      <alignment vertical="center" wrapText="1"/>
    </xf>
    <xf numFmtId="165" fontId="13" fillId="0" borderId="54" xfId="1" applyNumberFormat="1" applyFont="1" applyFill="1" applyBorder="1" applyAlignment="1" applyProtection="1">
      <alignment vertical="center" wrapText="1"/>
      <protection locked="0"/>
    </xf>
    <xf numFmtId="165" fontId="13" fillId="0" borderId="24" xfId="1" applyNumberFormat="1" applyFont="1" applyFill="1" applyBorder="1" applyAlignment="1" applyProtection="1">
      <alignment vertical="center" wrapText="1"/>
      <protection locked="0"/>
    </xf>
    <xf numFmtId="165" fontId="11" fillId="0" borderId="8" xfId="1" applyNumberFormat="1" applyFont="1" applyFill="1" applyBorder="1" applyAlignment="1" applyProtection="1">
      <alignment vertical="center" wrapText="1"/>
      <protection locked="0"/>
    </xf>
    <xf numFmtId="0" fontId="11" fillId="0" borderId="57" xfId="3" applyFont="1" applyFill="1" applyBorder="1" applyAlignment="1" applyProtection="1">
      <alignment horizontal="left" vertical="center" wrapText="1" indent="2"/>
    </xf>
    <xf numFmtId="165" fontId="11" fillId="0" borderId="6" xfId="1" applyNumberFormat="1" applyFont="1" applyFill="1" applyBorder="1" applyAlignment="1" applyProtection="1">
      <alignment vertical="center" wrapText="1"/>
      <protection locked="0"/>
    </xf>
    <xf numFmtId="0" fontId="29" fillId="0" borderId="21" xfId="3" applyFont="1" applyFill="1" applyBorder="1" applyAlignment="1" applyProtection="1">
      <alignment horizontal="left" vertical="center" wrapText="1" indent="1"/>
    </xf>
    <xf numFmtId="165" fontId="29" fillId="0" borderId="25" xfId="1" applyNumberFormat="1" applyFont="1" applyFill="1" applyBorder="1" applyAlignment="1" applyProtection="1">
      <alignment vertical="center" wrapText="1"/>
      <protection locked="0"/>
    </xf>
    <xf numFmtId="0" fontId="11" fillId="0" borderId="18" xfId="3" applyFont="1" applyFill="1" applyBorder="1" applyAlignment="1" applyProtection="1">
      <alignment horizontal="left" vertical="center" wrapText="1" indent="2"/>
    </xf>
    <xf numFmtId="165" fontId="6" fillId="0" borderId="8" xfId="1" applyNumberFormat="1" applyFont="1" applyFill="1" applyBorder="1" applyAlignment="1" applyProtection="1">
      <alignment vertical="center" wrapText="1"/>
    </xf>
    <xf numFmtId="0" fontId="6" fillId="0" borderId="9" xfId="3" applyFont="1" applyFill="1" applyBorder="1" applyAlignment="1" applyProtection="1">
      <alignment horizontal="left" vertical="center" wrapText="1" indent="1"/>
    </xf>
    <xf numFmtId="3" fontId="50" fillId="2" borderId="9" xfId="0" applyNumberFormat="1" applyFont="1" applyFill="1" applyBorder="1" applyAlignment="1">
      <alignment wrapText="1"/>
    </xf>
    <xf numFmtId="0" fontId="29" fillId="0" borderId="58" xfId="3" applyFont="1" applyFill="1" applyBorder="1" applyAlignment="1" applyProtection="1">
      <alignment horizontal="left" vertical="center" wrapText="1" indent="2"/>
    </xf>
    <xf numFmtId="165" fontId="29" fillId="0" borderId="38" xfId="1" applyNumberFormat="1" applyFont="1" applyFill="1" applyBorder="1" applyAlignment="1" applyProtection="1">
      <alignment vertical="center" wrapText="1"/>
    </xf>
    <xf numFmtId="0" fontId="53" fillId="0" borderId="22" xfId="0" applyFont="1" applyBorder="1" applyAlignment="1">
      <alignment wrapText="1"/>
    </xf>
    <xf numFmtId="165" fontId="13" fillId="0" borderId="6" xfId="1" applyNumberFormat="1" applyFont="1" applyFill="1" applyBorder="1" applyAlignment="1" applyProtection="1">
      <alignment vertical="center" wrapText="1"/>
    </xf>
    <xf numFmtId="165" fontId="0" fillId="0" borderId="13" xfId="1" applyNumberFormat="1" applyFont="1" applyBorder="1"/>
    <xf numFmtId="3" fontId="12" fillId="2" borderId="5" xfId="0" applyNumberFormat="1" applyFont="1" applyFill="1" applyBorder="1" applyAlignment="1">
      <alignment horizontal="center" vertical="center"/>
    </xf>
    <xf numFmtId="165" fontId="12" fillId="2" borderId="5" xfId="1" applyNumberFormat="1" applyFont="1" applyFill="1" applyBorder="1" applyAlignment="1">
      <alignment horizontal="center" vertical="center"/>
    </xf>
    <xf numFmtId="3" fontId="12" fillId="2" borderId="26" xfId="0" applyNumberFormat="1" applyFont="1" applyFill="1" applyBorder="1" applyAlignment="1">
      <alignment horizontal="center" vertical="center"/>
    </xf>
    <xf numFmtId="165" fontId="12" fillId="2" borderId="38" xfId="1" applyNumberFormat="1" applyFont="1" applyFill="1" applyBorder="1" applyAlignment="1">
      <alignment horizontal="center"/>
    </xf>
    <xf numFmtId="165" fontId="12" fillId="2" borderId="4" xfId="1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horizontal="left" vertical="center" wrapText="1"/>
    </xf>
    <xf numFmtId="165" fontId="11" fillId="2" borderId="29" xfId="1" applyNumberFormat="1" applyFont="1" applyFill="1" applyBorder="1" applyAlignment="1">
      <alignment horizontal="center"/>
    </xf>
    <xf numFmtId="165" fontId="11" fillId="2" borderId="49" xfId="1" applyNumberFormat="1" applyFont="1" applyFill="1" applyBorder="1" applyAlignment="1">
      <alignment horizontal="center"/>
    </xf>
    <xf numFmtId="0" fontId="12" fillId="0" borderId="54" xfId="0" applyFont="1" applyBorder="1" applyAlignment="1">
      <alignment horizontal="center"/>
    </xf>
    <xf numFmtId="0" fontId="12" fillId="0" borderId="24" xfId="0" applyFont="1" applyBorder="1"/>
    <xf numFmtId="0" fontId="11" fillId="0" borderId="44" xfId="0" applyFont="1" applyBorder="1"/>
    <xf numFmtId="0" fontId="12" fillId="0" borderId="0" xfId="0" applyFont="1"/>
    <xf numFmtId="0" fontId="12" fillId="2" borderId="0" xfId="0" applyFont="1" applyFill="1"/>
    <xf numFmtId="0" fontId="18" fillId="2" borderId="0" xfId="0" applyFont="1" applyFill="1" applyAlignment="1">
      <alignment horizontal="right"/>
    </xf>
    <xf numFmtId="0" fontId="6" fillId="0" borderId="26" xfId="0" applyFont="1" applyBorder="1"/>
    <xf numFmtId="0" fontId="6" fillId="0" borderId="4" xfId="0" applyFont="1" applyBorder="1" applyAlignment="1">
      <alignment wrapText="1"/>
    </xf>
    <xf numFmtId="0" fontId="6" fillId="2" borderId="4" xfId="0" applyFont="1" applyFill="1" applyBorder="1"/>
    <xf numFmtId="49" fontId="12" fillId="0" borderId="24" xfId="0" applyNumberFormat="1" applyFont="1" applyBorder="1" applyAlignment="1">
      <alignment horizontal="center"/>
    </xf>
    <xf numFmtId="0" fontId="12" fillId="0" borderId="11" xfId="0" applyFont="1" applyBorder="1"/>
    <xf numFmtId="0" fontId="12" fillId="0" borderId="0" xfId="0" applyFont="1" applyBorder="1"/>
    <xf numFmtId="0" fontId="6" fillId="0" borderId="4" xfId="0" applyFont="1" applyBorder="1"/>
    <xf numFmtId="49" fontId="12" fillId="0" borderId="24" xfId="0" applyNumberFormat="1" applyFont="1" applyFill="1" applyBorder="1" applyAlignment="1">
      <alignment horizontal="center"/>
    </xf>
    <xf numFmtId="0" fontId="12" fillId="0" borderId="44" xfId="0" applyFont="1" applyBorder="1"/>
    <xf numFmtId="0" fontId="15" fillId="0" borderId="13" xfId="3" applyFont="1" applyFill="1" applyBorder="1" applyAlignment="1" applyProtection="1">
      <alignment horizontal="left" vertical="center" wrapText="1" indent="1"/>
    </xf>
    <xf numFmtId="165" fontId="15" fillId="0" borderId="24" xfId="1" applyNumberFormat="1" applyFont="1" applyFill="1" applyBorder="1" applyAlignment="1" applyProtection="1">
      <alignment vertical="center" wrapText="1"/>
      <protection locked="0"/>
    </xf>
    <xf numFmtId="0" fontId="11" fillId="0" borderId="54" xfId="0" applyFont="1" applyBorder="1"/>
    <xf numFmtId="0" fontId="0" fillId="0" borderId="25" xfId="0" applyBorder="1"/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12" fillId="0" borderId="23" xfId="0" applyFont="1" applyBorder="1"/>
    <xf numFmtId="165" fontId="6" fillId="0" borderId="13" xfId="0" applyNumberFormat="1" applyFont="1" applyBorder="1"/>
    <xf numFmtId="0" fontId="12" fillId="0" borderId="23" xfId="0" applyFont="1" applyBorder="1" applyAlignment="1">
      <alignment wrapText="1"/>
    </xf>
    <xf numFmtId="0" fontId="37" fillId="0" borderId="48" xfId="0" applyFont="1" applyBorder="1"/>
    <xf numFmtId="165" fontId="37" fillId="0" borderId="32" xfId="0" applyNumberFormat="1" applyFont="1" applyBorder="1"/>
    <xf numFmtId="0" fontId="37" fillId="0" borderId="0" xfId="0" applyFont="1"/>
    <xf numFmtId="3" fontId="6" fillId="2" borderId="13" xfId="0" applyNumberFormat="1" applyFont="1" applyFill="1" applyBorder="1" applyAlignment="1">
      <alignment horizontal="center"/>
    </xf>
    <xf numFmtId="3" fontId="12" fillId="2" borderId="13" xfId="0" applyNumberFormat="1" applyFont="1" applyFill="1" applyBorder="1"/>
    <xf numFmtId="165" fontId="6" fillId="0" borderId="13" xfId="1" applyNumberFormat="1" applyFont="1" applyBorder="1" applyAlignment="1">
      <alignment horizontal="center"/>
    </xf>
    <xf numFmtId="165" fontId="12" fillId="0" borderId="13" xfId="1" applyNumberFormat="1" applyFont="1" applyBorder="1" applyAlignment="1">
      <alignment horizontal="center"/>
    </xf>
    <xf numFmtId="165" fontId="12" fillId="2" borderId="13" xfId="1" applyNumberFormat="1" applyFont="1" applyFill="1" applyBorder="1" applyAlignment="1"/>
    <xf numFmtId="0" fontId="48" fillId="0" borderId="2" xfId="0" applyFont="1" applyBorder="1" applyAlignment="1">
      <alignment wrapText="1"/>
    </xf>
    <xf numFmtId="49" fontId="18" fillId="0" borderId="2" xfId="0" applyNumberFormat="1" applyFont="1" applyFill="1" applyBorder="1"/>
    <xf numFmtId="0" fontId="9" fillId="2" borderId="7" xfId="0" applyFont="1" applyFill="1" applyBorder="1" applyAlignment="1"/>
    <xf numFmtId="165" fontId="9" fillId="0" borderId="0" xfId="1" applyNumberFormat="1" applyFont="1" applyFill="1"/>
    <xf numFmtId="165" fontId="9" fillId="0" borderId="0" xfId="1" applyNumberFormat="1" applyFont="1" applyAlignment="1">
      <alignment horizontal="right"/>
    </xf>
    <xf numFmtId="165" fontId="12" fillId="0" borderId="7" xfId="1" applyNumberFormat="1" applyFont="1" applyBorder="1"/>
    <xf numFmtId="0" fontId="11" fillId="0" borderId="8" xfId="0" applyFont="1" applyBorder="1"/>
    <xf numFmtId="165" fontId="12" fillId="0" borderId="8" xfId="1" applyNumberFormat="1" applyFont="1" applyBorder="1"/>
    <xf numFmtId="0" fontId="4" fillId="0" borderId="23" xfId="0" applyFont="1" applyBorder="1" applyAlignment="1">
      <alignment wrapText="1"/>
    </xf>
    <xf numFmtId="0" fontId="4" fillId="0" borderId="58" xfId="0" applyFont="1" applyBorder="1"/>
    <xf numFmtId="165" fontId="4" fillId="0" borderId="18" xfId="1" applyNumberFormat="1" applyFont="1" applyBorder="1"/>
    <xf numFmtId="3" fontId="5" fillId="0" borderId="52" xfId="0" applyNumberFormat="1" applyFont="1" applyBorder="1"/>
    <xf numFmtId="165" fontId="5" fillId="0" borderId="53" xfId="1" applyNumberFormat="1" applyFont="1" applyBorder="1"/>
    <xf numFmtId="165" fontId="5" fillId="0" borderId="43" xfId="1" applyNumberFormat="1" applyFont="1" applyBorder="1"/>
    <xf numFmtId="3" fontId="4" fillId="0" borderId="48" xfId="0" applyNumberFormat="1" applyFont="1" applyBorder="1"/>
    <xf numFmtId="0" fontId="5" fillId="0" borderId="52" xfId="0" applyFont="1" applyBorder="1"/>
    <xf numFmtId="0" fontId="4" fillId="0" borderId="48" xfId="0" applyFont="1" applyBorder="1" applyAlignment="1">
      <alignment wrapText="1"/>
    </xf>
    <xf numFmtId="165" fontId="4" fillId="0" borderId="46" xfId="1" applyNumberFormat="1" applyFont="1" applyBorder="1"/>
    <xf numFmtId="0" fontId="4" fillId="0" borderId="19" xfId="0" applyFont="1" applyBorder="1"/>
    <xf numFmtId="3" fontId="33" fillId="0" borderId="23" xfId="0" applyNumberFormat="1" applyFont="1" applyBorder="1" applyAlignment="1">
      <alignment wrapText="1"/>
    </xf>
    <xf numFmtId="0" fontId="4" fillId="0" borderId="22" xfId="0" applyFont="1" applyBorder="1" applyAlignment="1">
      <alignment wrapText="1"/>
    </xf>
    <xf numFmtId="165" fontId="5" fillId="0" borderId="5" xfId="1" applyNumberFormat="1" applyFont="1" applyBorder="1"/>
    <xf numFmtId="3" fontId="5" fillId="0" borderId="2" xfId="0" applyNumberFormat="1" applyFont="1" applyBorder="1"/>
    <xf numFmtId="165" fontId="6" fillId="2" borderId="6" xfId="2" applyNumberFormat="1" applyFont="1" applyFill="1" applyBorder="1"/>
    <xf numFmtId="0" fontId="12" fillId="0" borderId="12" xfId="0" applyFont="1" applyBorder="1"/>
    <xf numFmtId="3" fontId="30" fillId="0" borderId="0" xfId="0" applyNumberFormat="1" applyFont="1"/>
    <xf numFmtId="3" fontId="49" fillId="0" borderId="11" xfId="0" applyNumberFormat="1" applyFont="1" applyFill="1" applyBorder="1" applyAlignment="1">
      <alignment wrapText="1"/>
    </xf>
    <xf numFmtId="3" fontId="50" fillId="0" borderId="12" xfId="0" applyNumberFormat="1" applyFont="1" applyFill="1" applyBorder="1" applyAlignment="1">
      <alignment wrapText="1"/>
    </xf>
    <xf numFmtId="3" fontId="24" fillId="0" borderId="12" xfId="0" applyNumberFormat="1" applyFont="1" applyFill="1" applyBorder="1" applyAlignment="1">
      <alignment wrapText="1"/>
    </xf>
    <xf numFmtId="3" fontId="49" fillId="0" borderId="12" xfId="0" applyNumberFormat="1" applyFont="1" applyFill="1" applyBorder="1" applyAlignment="1">
      <alignment wrapText="1"/>
    </xf>
    <xf numFmtId="3" fontId="25" fillId="0" borderId="42" xfId="0" applyNumberFormat="1" applyFont="1" applyFill="1" applyBorder="1"/>
    <xf numFmtId="3" fontId="25" fillId="0" borderId="20" xfId="0" applyNumberFormat="1" applyFont="1" applyFill="1" applyBorder="1"/>
    <xf numFmtId="3" fontId="50" fillId="0" borderId="13" xfId="0" applyNumberFormat="1" applyFont="1" applyFill="1" applyBorder="1"/>
    <xf numFmtId="3" fontId="25" fillId="0" borderId="18" xfId="0" applyNumberFormat="1" applyFont="1" applyFill="1" applyBorder="1"/>
    <xf numFmtId="3" fontId="25" fillId="0" borderId="16" xfId="0" applyNumberFormat="1" applyFont="1" applyFill="1" applyBorder="1"/>
    <xf numFmtId="3" fontId="24" fillId="0" borderId="9" xfId="0" applyNumberFormat="1" applyFont="1" applyFill="1" applyBorder="1" applyAlignment="1">
      <alignment wrapText="1"/>
    </xf>
    <xf numFmtId="3" fontId="25" fillId="0" borderId="28" xfId="0" applyNumberFormat="1" applyFont="1" applyFill="1" applyBorder="1"/>
    <xf numFmtId="3" fontId="49" fillId="0" borderId="49" xfId="0" applyNumberFormat="1" applyFont="1" applyFill="1" applyBorder="1" applyAlignment="1">
      <alignment wrapText="1"/>
    </xf>
    <xf numFmtId="3" fontId="42" fillId="0" borderId="20" xfId="0" applyNumberFormat="1" applyFont="1" applyFill="1" applyBorder="1"/>
    <xf numFmtId="3" fontId="51" fillId="2" borderId="13" xfId="0" applyNumberFormat="1" applyFont="1" applyFill="1" applyBorder="1"/>
    <xf numFmtId="3" fontId="52" fillId="0" borderId="13" xfId="0" applyNumberFormat="1" applyFont="1" applyFill="1" applyBorder="1"/>
    <xf numFmtId="3" fontId="50" fillId="0" borderId="19" xfId="0" applyNumberFormat="1" applyFont="1" applyFill="1" applyBorder="1"/>
    <xf numFmtId="3" fontId="42" fillId="2" borderId="19" xfId="0" applyNumberFormat="1" applyFont="1" applyFill="1" applyBorder="1"/>
    <xf numFmtId="3" fontId="25" fillId="0" borderId="34" xfId="0" applyNumberFormat="1" applyFont="1" applyFill="1" applyBorder="1"/>
    <xf numFmtId="3" fontId="25" fillId="0" borderId="39" xfId="0" applyNumberFormat="1" applyFont="1" applyFill="1" applyBorder="1"/>
    <xf numFmtId="3" fontId="25" fillId="2" borderId="15" xfId="0" applyNumberFormat="1" applyFont="1" applyFill="1" applyBorder="1"/>
    <xf numFmtId="3" fontId="24" fillId="0" borderId="14" xfId="0" applyNumberFormat="1" applyFont="1" applyFill="1" applyBorder="1" applyAlignment="1">
      <alignment wrapText="1"/>
    </xf>
    <xf numFmtId="3" fontId="25" fillId="2" borderId="27" xfId="0" applyNumberFormat="1" applyFont="1" applyFill="1" applyBorder="1"/>
    <xf numFmtId="3" fontId="49" fillId="0" borderId="18" xfId="0" applyNumberFormat="1" applyFont="1" applyFill="1" applyBorder="1" applyAlignment="1">
      <alignment wrapText="1"/>
    </xf>
    <xf numFmtId="3" fontId="45" fillId="2" borderId="6" xfId="0" applyNumberFormat="1" applyFont="1" applyFill="1" applyBorder="1"/>
    <xf numFmtId="3" fontId="49" fillId="2" borderId="3" xfId="0" applyNumberFormat="1" applyFont="1" applyFill="1" applyBorder="1" applyAlignment="1">
      <alignment wrapText="1"/>
    </xf>
    <xf numFmtId="3" fontId="50" fillId="2" borderId="3" xfId="0" applyNumberFormat="1" applyFont="1" applyFill="1" applyBorder="1" applyAlignment="1">
      <alignment wrapText="1"/>
    </xf>
    <xf numFmtId="3" fontId="51" fillId="2" borderId="22" xfId="0" applyNumberFormat="1" applyFont="1" applyFill="1" applyBorder="1"/>
    <xf numFmtId="3" fontId="51" fillId="2" borderId="34" xfId="0" applyNumberFormat="1" applyFont="1" applyFill="1" applyBorder="1"/>
    <xf numFmtId="3" fontId="52" fillId="2" borderId="39" xfId="0" applyNumberFormat="1" applyFont="1" applyFill="1" applyBorder="1"/>
    <xf numFmtId="3" fontId="50" fillId="2" borderId="39" xfId="0" applyNumberFormat="1" applyFont="1" applyFill="1" applyBorder="1"/>
    <xf numFmtId="3" fontId="50" fillId="2" borderId="39" xfId="0" applyNumberFormat="1" applyFont="1" applyFill="1" applyBorder="1" applyAlignment="1">
      <alignment horizontal="right"/>
    </xf>
    <xf numFmtId="3" fontId="50" fillId="2" borderId="40" xfId="0" applyNumberFormat="1" applyFont="1" applyFill="1" applyBorder="1"/>
    <xf numFmtId="3" fontId="52" fillId="2" borderId="36" xfId="0" applyNumberFormat="1" applyFont="1" applyFill="1" applyBorder="1"/>
    <xf numFmtId="3" fontId="50" fillId="2" borderId="26" xfId="0" applyNumberFormat="1" applyFont="1" applyFill="1" applyBorder="1" applyAlignment="1">
      <alignment wrapText="1"/>
    </xf>
    <xf numFmtId="3" fontId="49" fillId="2" borderId="31" xfId="0" applyNumberFormat="1" applyFont="1" applyFill="1" applyBorder="1" applyAlignment="1">
      <alignment wrapText="1"/>
    </xf>
    <xf numFmtId="0" fontId="53" fillId="0" borderId="35" xfId="0" applyFont="1" applyBorder="1" applyAlignment="1">
      <alignment wrapText="1"/>
    </xf>
    <xf numFmtId="165" fontId="12" fillId="2" borderId="21" xfId="1" applyNumberFormat="1" applyFont="1" applyFill="1" applyBorder="1"/>
    <xf numFmtId="0" fontId="13" fillId="2" borderId="8" xfId="0" applyFont="1" applyFill="1" applyBorder="1"/>
    <xf numFmtId="165" fontId="12" fillId="2" borderId="18" xfId="1" applyNumberFormat="1" applyFont="1" applyFill="1" applyBorder="1"/>
    <xf numFmtId="165" fontId="3" fillId="2" borderId="9" xfId="0" applyNumberFormat="1" applyFont="1" applyFill="1" applyBorder="1"/>
    <xf numFmtId="165" fontId="12" fillId="2" borderId="46" xfId="1" applyNumberFormat="1" applyFont="1" applyFill="1" applyBorder="1"/>
    <xf numFmtId="165" fontId="12" fillId="2" borderId="49" xfId="1" applyNumberFormat="1" applyFont="1" applyFill="1" applyBorder="1"/>
    <xf numFmtId="165" fontId="3" fillId="0" borderId="54" xfId="1" applyNumberFormat="1" applyFont="1" applyBorder="1" applyAlignment="1">
      <alignment horizontal="center"/>
    </xf>
    <xf numFmtId="0" fontId="11" fillId="0" borderId="18" xfId="0" applyFont="1" applyBorder="1"/>
    <xf numFmtId="0" fontId="11" fillId="0" borderId="21" xfId="0" applyFont="1" applyBorder="1"/>
    <xf numFmtId="165" fontId="3" fillId="0" borderId="21" xfId="1" applyNumberFormat="1" applyFont="1" applyBorder="1" applyAlignment="1">
      <alignment horizontal="center"/>
    </xf>
    <xf numFmtId="165" fontId="0" fillId="0" borderId="21" xfId="1" applyNumberFormat="1" applyFont="1" applyBorder="1"/>
    <xf numFmtId="0" fontId="14" fillId="0" borderId="14" xfId="0" applyFont="1" applyBorder="1"/>
    <xf numFmtId="165" fontId="37" fillId="2" borderId="15" xfId="1" applyNumberFormat="1" applyFont="1" applyFill="1" applyBorder="1"/>
    <xf numFmtId="165" fontId="3" fillId="0" borderId="16" xfId="0" applyNumberFormat="1" applyFont="1" applyBorder="1"/>
    <xf numFmtId="165" fontId="0" fillId="0" borderId="29" xfId="1" applyNumberFormat="1" applyFont="1" applyBorder="1"/>
    <xf numFmtId="165" fontId="0" fillId="0" borderId="49" xfId="1" applyNumberFormat="1" applyFont="1" applyBorder="1"/>
    <xf numFmtId="165" fontId="37" fillId="2" borderId="27" xfId="1" applyNumberFormat="1" applyFont="1" applyFill="1" applyBorder="1"/>
    <xf numFmtId="165" fontId="3" fillId="0" borderId="24" xfId="0" applyNumberFormat="1" applyFont="1" applyBorder="1"/>
    <xf numFmtId="165" fontId="3" fillId="0" borderId="25" xfId="0" applyNumberFormat="1" applyFont="1" applyBorder="1"/>
    <xf numFmtId="165" fontId="3" fillId="0" borderId="8" xfId="0" applyNumberFormat="1" applyFont="1" applyBorder="1"/>
    <xf numFmtId="0" fontId="0" fillId="0" borderId="8" xfId="0" applyBorder="1"/>
    <xf numFmtId="165" fontId="3" fillId="0" borderId="44" xfId="0" applyNumberFormat="1" applyFont="1" applyBorder="1"/>
    <xf numFmtId="165" fontId="11" fillId="0" borderId="18" xfId="1" applyNumberFormat="1" applyFont="1" applyFill="1" applyBorder="1"/>
    <xf numFmtId="0" fontId="0" fillId="0" borderId="18" xfId="0" applyBorder="1" applyAlignment="1">
      <alignment horizontal="center"/>
    </xf>
    <xf numFmtId="0" fontId="0" fillId="0" borderId="46" xfId="0" applyBorder="1"/>
    <xf numFmtId="165" fontId="0" fillId="0" borderId="38" xfId="0" applyNumberFormat="1" applyBorder="1"/>
    <xf numFmtId="0" fontId="13" fillId="0" borderId="56" xfId="0" applyFont="1" applyBorder="1" applyAlignment="1">
      <alignment horizontal="center" vertical="center" wrapText="1"/>
    </xf>
    <xf numFmtId="3" fontId="17" fillId="2" borderId="33" xfId="0" applyNumberFormat="1" applyFont="1" applyFill="1" applyBorder="1" applyAlignment="1">
      <alignment horizontal="center"/>
    </xf>
    <xf numFmtId="165" fontId="12" fillId="0" borderId="21" xfId="1" applyNumberFormat="1" applyFont="1" applyFill="1" applyBorder="1"/>
    <xf numFmtId="165" fontId="2" fillId="0" borderId="21" xfId="1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9" xfId="0" applyBorder="1"/>
    <xf numFmtId="0" fontId="6" fillId="0" borderId="14" xfId="0" applyFont="1" applyBorder="1"/>
    <xf numFmtId="165" fontId="6" fillId="0" borderId="15" xfId="1" applyNumberFormat="1" applyFont="1" applyFill="1" applyBorder="1"/>
    <xf numFmtId="3" fontId="0" fillId="0" borderId="0" xfId="0" applyNumberFormat="1" applyAlignment="1">
      <alignment horizontal="left" vertical="center" wrapText="1"/>
    </xf>
    <xf numFmtId="3" fontId="24" fillId="0" borderId="26" xfId="0" applyNumberFormat="1" applyFont="1" applyFill="1" applyBorder="1" applyAlignment="1">
      <alignment wrapText="1"/>
    </xf>
    <xf numFmtId="3" fontId="24" fillId="0" borderId="31" xfId="0" applyNumberFormat="1" applyFont="1" applyFill="1" applyBorder="1" applyAlignment="1">
      <alignment wrapText="1"/>
    </xf>
    <xf numFmtId="3" fontId="50" fillId="0" borderId="54" xfId="0" applyNumberFormat="1" applyFont="1" applyFill="1" applyBorder="1" applyAlignment="1">
      <alignment wrapText="1"/>
    </xf>
    <xf numFmtId="3" fontId="50" fillId="0" borderId="24" xfId="0" applyNumberFormat="1" applyFont="1" applyFill="1" applyBorder="1" applyAlignment="1">
      <alignment wrapText="1"/>
    </xf>
    <xf numFmtId="3" fontId="49" fillId="0" borderId="24" xfId="0" applyNumberFormat="1" applyFont="1" applyFill="1" applyBorder="1" applyAlignment="1">
      <alignment wrapText="1"/>
    </xf>
    <xf numFmtId="0" fontId="43" fillId="0" borderId="44" xfId="0" applyFont="1" applyBorder="1" applyAlignment="1">
      <alignment wrapText="1"/>
    </xf>
    <xf numFmtId="165" fontId="12" fillId="2" borderId="25" xfId="1" applyNumberFormat="1" applyFont="1" applyFill="1" applyBorder="1"/>
    <xf numFmtId="165" fontId="12" fillId="2" borderId="12" xfId="1" applyNumberFormat="1" applyFont="1" applyFill="1" applyBorder="1"/>
    <xf numFmtId="165" fontId="0" fillId="0" borderId="0" xfId="1" applyNumberFormat="1" applyFont="1"/>
    <xf numFmtId="0" fontId="16" fillId="0" borderId="0" xfId="0" applyFont="1" applyAlignment="1">
      <alignment horizontal="right"/>
    </xf>
    <xf numFmtId="0" fontId="11" fillId="0" borderId="59" xfId="3" applyFont="1" applyFill="1" applyBorder="1" applyAlignment="1" applyProtection="1">
      <alignment vertical="center" wrapText="1"/>
    </xf>
    <xf numFmtId="165" fontId="6" fillId="0" borderId="33" xfId="1" applyNumberFormat="1" applyFont="1" applyBorder="1"/>
    <xf numFmtId="0" fontId="12" fillId="0" borderId="41" xfId="3" applyFont="1" applyFill="1" applyBorder="1" applyAlignment="1" applyProtection="1">
      <alignment horizontal="left" vertical="center" wrapText="1" indent="1"/>
    </xf>
    <xf numFmtId="165" fontId="4" fillId="0" borderId="13" xfId="1" applyNumberFormat="1" applyFont="1" applyFill="1" applyBorder="1" applyAlignment="1"/>
    <xf numFmtId="165" fontId="4" fillId="0" borderId="32" xfId="1" applyNumberFormat="1" applyFont="1" applyFill="1" applyBorder="1" applyAlignment="1"/>
    <xf numFmtId="3" fontId="25" fillId="2" borderId="22" xfId="0" applyNumberFormat="1" applyFont="1" applyFill="1" applyBorder="1"/>
    <xf numFmtId="0" fontId="6" fillId="0" borderId="3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65" fontId="12" fillId="0" borderId="44" xfId="1" applyNumberFormat="1" applyFont="1" applyBorder="1"/>
    <xf numFmtId="0" fontId="12" fillId="0" borderId="3" xfId="0" applyFont="1" applyBorder="1"/>
    <xf numFmtId="165" fontId="12" fillId="0" borderId="44" xfId="1" applyNumberFormat="1" applyFont="1" applyBorder="1" applyAlignment="1">
      <alignment horizontal="center"/>
    </xf>
    <xf numFmtId="165" fontId="12" fillId="0" borderId="25" xfId="1" applyNumberFormat="1" applyFont="1" applyBorder="1"/>
    <xf numFmtId="0" fontId="12" fillId="0" borderId="25" xfId="0" applyFont="1" applyBorder="1"/>
    <xf numFmtId="165" fontId="12" fillId="0" borderId="24" xfId="1" applyNumberFormat="1" applyFont="1" applyBorder="1" applyAlignment="1">
      <alignment horizontal="center"/>
    </xf>
    <xf numFmtId="165" fontId="12" fillId="0" borderId="38" xfId="1" applyNumberFormat="1" applyFont="1" applyBorder="1" applyAlignment="1">
      <alignment horizontal="center"/>
    </xf>
    <xf numFmtId="165" fontId="12" fillId="0" borderId="24" xfId="1" applyNumberFormat="1" applyFont="1" applyBorder="1"/>
    <xf numFmtId="165" fontId="6" fillId="2" borderId="8" xfId="0" applyNumberFormat="1" applyFont="1" applyFill="1" applyBorder="1"/>
    <xf numFmtId="165" fontId="13" fillId="0" borderId="41" xfId="1" applyNumberFormat="1" applyFont="1" applyBorder="1" applyAlignment="1">
      <alignment horizontal="right"/>
    </xf>
    <xf numFmtId="165" fontId="13" fillId="0" borderId="8" xfId="1" applyNumberFormat="1" applyFont="1" applyBorder="1" applyAlignment="1">
      <alignment horizontal="right"/>
    </xf>
    <xf numFmtId="164" fontId="13" fillId="0" borderId="28" xfId="3" applyNumberFormat="1" applyFont="1" applyFill="1" applyBorder="1" applyAlignment="1" applyProtection="1">
      <alignment horizontal="center" vertical="center" wrapText="1"/>
      <protection locked="0"/>
    </xf>
    <xf numFmtId="165" fontId="13" fillId="0" borderId="8" xfId="1" applyNumberFormat="1" applyFont="1" applyFill="1" applyBorder="1" applyAlignment="1" applyProtection="1">
      <alignment horizontal="left" indent="1"/>
    </xf>
    <xf numFmtId="0" fontId="14" fillId="0" borderId="22" xfId="3" applyFont="1" applyFill="1" applyBorder="1" applyAlignment="1" applyProtection="1">
      <alignment horizontal="left"/>
    </xf>
    <xf numFmtId="165" fontId="14" fillId="0" borderId="34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4" fillId="0" borderId="18" xfId="1" applyNumberFormat="1" applyFont="1" applyBorder="1" applyAlignment="1">
      <alignment horizontal="center" vertical="center" wrapText="1"/>
    </xf>
    <xf numFmtId="165" fontId="4" fillId="0" borderId="46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30" xfId="1" applyNumberFormat="1" applyFont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24" xfId="0" applyFont="1" applyBorder="1" applyAlignment="1">
      <alignment wrapText="1"/>
    </xf>
    <xf numFmtId="165" fontId="0" fillId="2" borderId="0" xfId="0" applyNumberFormat="1" applyFill="1"/>
    <xf numFmtId="3" fontId="36" fillId="0" borderId="0" xfId="0" applyNumberFormat="1" applyFont="1"/>
    <xf numFmtId="3" fontId="13" fillId="0" borderId="8" xfId="0" applyNumberFormat="1" applyFont="1" applyFill="1" applyBorder="1" applyAlignment="1">
      <alignment horizontal="center"/>
    </xf>
    <xf numFmtId="165" fontId="11" fillId="0" borderId="0" xfId="1" applyNumberFormat="1" applyFont="1" applyFill="1" applyBorder="1" applyAlignment="1">
      <alignment horizontal="center"/>
    </xf>
    <xf numFmtId="165" fontId="11" fillId="0" borderId="8" xfId="1" applyNumberFormat="1" applyFont="1" applyFill="1" applyBorder="1" applyAlignment="1">
      <alignment horizontal="center"/>
    </xf>
    <xf numFmtId="165" fontId="13" fillId="0" borderId="8" xfId="1" applyNumberFormat="1" applyFont="1" applyFill="1" applyBorder="1" applyAlignment="1">
      <alignment horizontal="center"/>
    </xf>
    <xf numFmtId="165" fontId="7" fillId="0" borderId="0" xfId="1" applyNumberFormat="1" applyFont="1" applyAlignment="1"/>
    <xf numFmtId="3" fontId="0" fillId="0" borderId="0" xfId="0" applyNumberFormat="1" applyFill="1"/>
    <xf numFmtId="165" fontId="3" fillId="0" borderId="0" xfId="0" applyNumberFormat="1" applyFont="1" applyFill="1"/>
    <xf numFmtId="165" fontId="3" fillId="0" borderId="0" xfId="0" applyNumberFormat="1" applyFont="1"/>
    <xf numFmtId="0" fontId="54" fillId="0" borderId="26" xfId="0" applyFont="1" applyFill="1" applyBorder="1" applyAlignment="1"/>
    <xf numFmtId="0" fontId="54" fillId="0" borderId="1" xfId="0" applyFont="1" applyFill="1" applyBorder="1" applyAlignment="1"/>
    <xf numFmtId="0" fontId="54" fillId="0" borderId="60" xfId="0" applyFont="1" applyFill="1" applyBorder="1" applyAlignment="1"/>
    <xf numFmtId="0" fontId="54" fillId="0" borderId="31" xfId="0" applyFont="1" applyFill="1" applyBorder="1" applyAlignment="1"/>
    <xf numFmtId="0" fontId="54" fillId="0" borderId="7" xfId="0" applyFont="1" applyFill="1" applyBorder="1" applyAlignment="1"/>
    <xf numFmtId="0" fontId="54" fillId="0" borderId="61" xfId="0" applyFont="1" applyFill="1" applyBorder="1" applyAlignment="1"/>
    <xf numFmtId="0" fontId="54" fillId="0" borderId="62" xfId="0" applyFont="1" applyFill="1" applyBorder="1" applyAlignment="1"/>
    <xf numFmtId="0" fontId="54" fillId="0" borderId="63" xfId="0" applyFont="1" applyFill="1" applyBorder="1" applyAlignment="1"/>
    <xf numFmtId="0" fontId="54" fillId="0" borderId="64" xfId="0" applyFont="1" applyFill="1" applyBorder="1" applyAlignment="1"/>
    <xf numFmtId="165" fontId="5" fillId="0" borderId="6" xfId="1" applyNumberFormat="1" applyFont="1" applyBorder="1"/>
    <xf numFmtId="3" fontId="5" fillId="0" borderId="31" xfId="0" applyNumberFormat="1" applyFont="1" applyBorder="1"/>
    <xf numFmtId="165" fontId="54" fillId="0" borderId="8" xfId="0" applyNumberFormat="1" applyFont="1" applyFill="1" applyBorder="1" applyAlignment="1">
      <alignment horizontal="center"/>
    </xf>
    <xf numFmtId="0" fontId="9" fillId="2" borderId="7" xfId="0" applyFont="1" applyFill="1" applyBorder="1" applyAlignment="1">
      <alignment horizontal="right"/>
    </xf>
    <xf numFmtId="165" fontId="6" fillId="0" borderId="53" xfId="1" applyNumberFormat="1" applyFont="1" applyFill="1" applyBorder="1"/>
    <xf numFmtId="165" fontId="12" fillId="0" borderId="13" xfId="1" applyNumberFormat="1" applyFont="1" applyFill="1" applyBorder="1"/>
    <xf numFmtId="165" fontId="2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/>
    <xf numFmtId="0" fontId="53" fillId="0" borderId="58" xfId="0" applyFont="1" applyBorder="1" applyAlignment="1">
      <alignment wrapText="1"/>
    </xf>
    <xf numFmtId="165" fontId="37" fillId="2" borderId="25" xfId="1" applyNumberFormat="1" applyFont="1" applyFill="1" applyBorder="1"/>
    <xf numFmtId="165" fontId="37" fillId="2" borderId="12" xfId="1" applyNumberFormat="1" applyFont="1" applyFill="1" applyBorder="1"/>
    <xf numFmtId="165" fontId="55" fillId="0" borderId="0" xfId="1" applyNumberFormat="1" applyFont="1"/>
    <xf numFmtId="165" fontId="55" fillId="0" borderId="0" xfId="1" applyNumberFormat="1" applyFont="1" applyAlignment="1"/>
    <xf numFmtId="165" fontId="4" fillId="2" borderId="19" xfId="1" applyNumberFormat="1" applyFont="1" applyFill="1" applyBorder="1"/>
    <xf numFmtId="165" fontId="0" fillId="0" borderId="0" xfId="1" applyNumberFormat="1" applyFont="1" applyBorder="1"/>
    <xf numFmtId="0" fontId="4" fillId="0" borderId="0" xfId="0" applyFont="1" applyFill="1"/>
    <xf numFmtId="165" fontId="5" fillId="0" borderId="5" xfId="1" applyNumberFormat="1" applyFont="1" applyFill="1" applyBorder="1"/>
    <xf numFmtId="165" fontId="5" fillId="0" borderId="8" xfId="1" applyNumberFormat="1" applyFont="1" applyFill="1" applyBorder="1" applyAlignment="1">
      <alignment horizontal="center" vertical="center" wrapText="1"/>
    </xf>
    <xf numFmtId="165" fontId="5" fillId="0" borderId="43" xfId="1" applyNumberFormat="1" applyFont="1" applyFill="1" applyBorder="1"/>
    <xf numFmtId="165" fontId="5" fillId="0" borderId="44" xfId="1" applyNumberFormat="1" applyFont="1" applyFill="1" applyBorder="1"/>
    <xf numFmtId="165" fontId="4" fillId="0" borderId="0" xfId="1" applyNumberFormat="1" applyFont="1" applyFill="1"/>
    <xf numFmtId="3" fontId="4" fillId="0" borderId="0" xfId="0" applyNumberFormat="1" applyFont="1" applyFill="1"/>
    <xf numFmtId="49" fontId="12" fillId="0" borderId="54" xfId="0" applyNumberFormat="1" applyFont="1" applyFill="1" applyBorder="1" applyAlignment="1">
      <alignment horizontal="center"/>
    </xf>
    <xf numFmtId="0" fontId="12" fillId="0" borderId="54" xfId="0" applyFont="1" applyFill="1" applyBorder="1"/>
    <xf numFmtId="0" fontId="12" fillId="0" borderId="24" xfId="0" applyFont="1" applyFill="1" applyBorder="1"/>
    <xf numFmtId="165" fontId="1" fillId="0" borderId="13" xfId="1" applyNumberFormat="1" applyFont="1" applyBorder="1" applyAlignment="1">
      <alignment horizontal="center"/>
    </xf>
    <xf numFmtId="0" fontId="56" fillId="0" borderId="11" xfId="0" applyFont="1" applyBorder="1" applyAlignment="1">
      <alignment wrapText="1"/>
    </xf>
    <xf numFmtId="165" fontId="1" fillId="0" borderId="18" xfId="1" applyNumberFormat="1" applyFont="1" applyBorder="1"/>
    <xf numFmtId="165" fontId="1" fillId="0" borderId="18" xfId="1" applyNumberFormat="1" applyFont="1" applyBorder="1" applyAlignment="1">
      <alignment horizontal="center"/>
    </xf>
    <xf numFmtId="165" fontId="4" fillId="0" borderId="0" xfId="1" applyNumberFormat="1" applyFont="1" applyFill="1" applyBorder="1"/>
    <xf numFmtId="3" fontId="11" fillId="0" borderId="0" xfId="0" applyNumberFormat="1" applyFont="1"/>
    <xf numFmtId="165" fontId="13" fillId="0" borderId="0" xfId="0" applyNumberFormat="1" applyFont="1" applyBorder="1" applyAlignment="1"/>
    <xf numFmtId="165" fontId="0" fillId="0" borderId="0" xfId="0" applyNumberFormat="1" applyFill="1"/>
    <xf numFmtId="0" fontId="48" fillId="3" borderId="11" xfId="0" applyFont="1" applyFill="1" applyBorder="1"/>
    <xf numFmtId="164" fontId="0" fillId="0" borderId="0" xfId="0" applyNumberFormat="1"/>
    <xf numFmtId="0" fontId="53" fillId="3" borderId="11" xfId="0" applyFont="1" applyFill="1" applyBorder="1"/>
    <xf numFmtId="0" fontId="48" fillId="3" borderId="11" xfId="0" applyFont="1" applyFill="1" applyBorder="1" applyAlignment="1">
      <alignment wrapText="1"/>
    </xf>
    <xf numFmtId="0" fontId="37" fillId="3" borderId="2" xfId="0" applyFont="1" applyFill="1" applyBorder="1" applyAlignment="1">
      <alignment horizontal="left" vertical="center" wrapText="1"/>
    </xf>
    <xf numFmtId="0" fontId="53" fillId="3" borderId="12" xfId="0" applyFont="1" applyFill="1" applyBorder="1"/>
    <xf numFmtId="0" fontId="53" fillId="3" borderId="11" xfId="0" applyFont="1" applyFill="1" applyBorder="1" applyAlignment="1">
      <alignment wrapText="1"/>
    </xf>
    <xf numFmtId="0" fontId="48" fillId="3" borderId="12" xfId="0" applyFont="1" applyFill="1" applyBorder="1"/>
    <xf numFmtId="0" fontId="48" fillId="3" borderId="2" xfId="0" applyFont="1" applyFill="1" applyBorder="1" applyAlignment="1">
      <alignment wrapText="1"/>
    </xf>
    <xf numFmtId="49" fontId="18" fillId="3" borderId="8" xfId="0" applyNumberFormat="1" applyFont="1" applyFill="1" applyBorder="1"/>
    <xf numFmtId="49" fontId="18" fillId="3" borderId="2" xfId="0" applyNumberFormat="1" applyFont="1" applyFill="1" applyBorder="1"/>
    <xf numFmtId="0" fontId="56" fillId="3" borderId="11" xfId="0" applyFont="1" applyFill="1" applyBorder="1" applyAlignment="1">
      <alignment wrapText="1"/>
    </xf>
    <xf numFmtId="0" fontId="48" fillId="3" borderId="11" xfId="0" applyFont="1" applyFill="1" applyBorder="1" applyAlignment="1">
      <alignment horizontal="left"/>
    </xf>
    <xf numFmtId="165" fontId="11" fillId="3" borderId="56" xfId="1" applyNumberFormat="1" applyFont="1" applyFill="1" applyBorder="1" applyAlignment="1"/>
    <xf numFmtId="165" fontId="11" fillId="3" borderId="36" xfId="1" applyNumberFormat="1" applyFont="1" applyFill="1" applyBorder="1" applyAlignment="1"/>
    <xf numFmtId="165" fontId="11" fillId="3" borderId="36" xfId="1" applyNumberFormat="1" applyFont="1" applyFill="1" applyBorder="1"/>
    <xf numFmtId="165" fontId="11" fillId="3" borderId="37" xfId="1" applyNumberFormat="1" applyFont="1" applyFill="1" applyBorder="1"/>
    <xf numFmtId="165" fontId="12" fillId="3" borderId="55" xfId="1" applyNumberFormat="1" applyFont="1" applyFill="1" applyBorder="1"/>
    <xf numFmtId="0" fontId="0" fillId="3" borderId="0" xfId="0" applyFont="1" applyFill="1"/>
    <xf numFmtId="0" fontId="7" fillId="3" borderId="0" xfId="0" applyFont="1" applyFill="1" applyAlignment="1"/>
    <xf numFmtId="165" fontId="13" fillId="3" borderId="8" xfId="1" applyNumberFormat="1" applyFont="1" applyFill="1" applyBorder="1"/>
    <xf numFmtId="165" fontId="11" fillId="3" borderId="10" xfId="1" applyNumberFormat="1" applyFont="1" applyFill="1" applyBorder="1"/>
    <xf numFmtId="165" fontId="11" fillId="3" borderId="11" xfId="1" applyNumberFormat="1" applyFont="1" applyFill="1" applyBorder="1"/>
    <xf numFmtId="165" fontId="11" fillId="3" borderId="12" xfId="1" applyNumberFormat="1" applyFont="1" applyFill="1" applyBorder="1"/>
    <xf numFmtId="165" fontId="13" fillId="3" borderId="33" xfId="1" applyNumberFormat="1" applyFont="1" applyFill="1" applyBorder="1"/>
    <xf numFmtId="165" fontId="13" fillId="3" borderId="4" xfId="1" applyNumberFormat="1" applyFont="1" applyFill="1" applyBorder="1" applyAlignment="1">
      <alignment horizontal="right"/>
    </xf>
    <xf numFmtId="165" fontId="13" fillId="3" borderId="41" xfId="1" applyNumberFormat="1" applyFont="1" applyFill="1" applyBorder="1" applyAlignment="1">
      <alignment horizontal="right"/>
    </xf>
    <xf numFmtId="165" fontId="12" fillId="3" borderId="8" xfId="1" applyNumberFormat="1" applyFont="1" applyFill="1" applyBorder="1"/>
    <xf numFmtId="165" fontId="13" fillId="3" borderId="9" xfId="1" applyNumberFormat="1" applyFont="1" applyFill="1" applyBorder="1"/>
    <xf numFmtId="165" fontId="11" fillId="3" borderId="3" xfId="1" applyNumberFormat="1" applyFont="1" applyFill="1" applyBorder="1"/>
    <xf numFmtId="165" fontId="11" fillId="3" borderId="0" xfId="1" applyNumberFormat="1" applyFont="1" applyFill="1" applyBorder="1"/>
    <xf numFmtId="165" fontId="0" fillId="3" borderId="0" xfId="0" applyNumberFormat="1" applyFont="1" applyFill="1"/>
    <xf numFmtId="164" fontId="13" fillId="3" borderId="16" xfId="3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/>
    <xf numFmtId="165" fontId="0" fillId="3" borderId="0" xfId="1" applyNumberFormat="1" applyFont="1" applyFill="1"/>
    <xf numFmtId="3" fontId="52" fillId="3" borderId="13" xfId="0" applyNumberFormat="1" applyFont="1" applyFill="1" applyBorder="1"/>
    <xf numFmtId="3" fontId="52" fillId="3" borderId="32" xfId="0" applyNumberFormat="1" applyFont="1" applyFill="1" applyBorder="1"/>
    <xf numFmtId="165" fontId="6" fillId="0" borderId="6" xfId="2" applyNumberFormat="1" applyFont="1" applyFill="1" applyBorder="1" applyAlignment="1">
      <alignment horizontal="right"/>
    </xf>
    <xf numFmtId="49" fontId="12" fillId="0" borderId="13" xfId="0" applyNumberFormat="1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49" fontId="12" fillId="0" borderId="32" xfId="0" applyNumberFormat="1" applyFont="1" applyBorder="1" applyAlignment="1">
      <alignment horizontal="center"/>
    </xf>
    <xf numFmtId="0" fontId="12" fillId="0" borderId="32" xfId="0" applyFont="1" applyBorder="1"/>
    <xf numFmtId="0" fontId="12" fillId="0" borderId="58" xfId="0" applyFont="1" applyBorder="1" applyAlignment="1">
      <alignment horizontal="center"/>
    </xf>
    <xf numFmtId="49" fontId="12" fillId="0" borderId="18" xfId="0" applyNumberFormat="1" applyFont="1" applyBorder="1" applyAlignment="1">
      <alignment horizontal="center"/>
    </xf>
    <xf numFmtId="0" fontId="12" fillId="0" borderId="18" xfId="0" applyFont="1" applyBorder="1"/>
    <xf numFmtId="0" fontId="6" fillId="0" borderId="15" xfId="0" applyFont="1" applyBorder="1" applyAlignment="1">
      <alignment wrapText="1"/>
    </xf>
    <xf numFmtId="0" fontId="6" fillId="0" borderId="15" xfId="0" applyFont="1" applyBorder="1"/>
    <xf numFmtId="0" fontId="6" fillId="2" borderId="16" xfId="0" applyFont="1" applyFill="1" applyBorder="1"/>
    <xf numFmtId="165" fontId="12" fillId="3" borderId="45" xfId="1" applyNumberFormat="1" applyFont="1" applyFill="1" applyBorder="1"/>
    <xf numFmtId="165" fontId="12" fillId="3" borderId="39" xfId="1" applyNumberFormat="1" applyFont="1" applyFill="1" applyBorder="1"/>
    <xf numFmtId="165" fontId="12" fillId="3" borderId="39" xfId="2" applyNumberFormat="1" applyFont="1" applyFill="1" applyBorder="1"/>
    <xf numFmtId="165" fontId="12" fillId="3" borderId="40" xfId="2" applyNumberFormat="1" applyFont="1" applyFill="1" applyBorder="1"/>
    <xf numFmtId="165" fontId="12" fillId="3" borderId="24" xfId="2" applyNumberFormat="1" applyFont="1" applyFill="1" applyBorder="1"/>
    <xf numFmtId="165" fontId="12" fillId="3" borderId="54" xfId="2" applyNumberFormat="1" applyFont="1" applyFill="1" applyBorder="1"/>
    <xf numFmtId="165" fontId="0" fillId="3" borderId="0" xfId="0" applyNumberFormat="1" applyFill="1"/>
    <xf numFmtId="0" fontId="5" fillId="3" borderId="22" xfId="0" applyFont="1" applyFill="1" applyBorder="1" applyAlignment="1">
      <alignment horizontal="center" vertical="center" wrapText="1"/>
    </xf>
    <xf numFmtId="165" fontId="4" fillId="3" borderId="34" xfId="1" applyNumberFormat="1" applyFont="1" applyFill="1" applyBorder="1"/>
    <xf numFmtId="165" fontId="4" fillId="3" borderId="39" xfId="1" applyNumberFormat="1" applyFont="1" applyFill="1" applyBorder="1"/>
    <xf numFmtId="165" fontId="4" fillId="3" borderId="39" xfId="1" applyNumberFormat="1" applyFont="1" applyFill="1" applyBorder="1" applyAlignment="1"/>
    <xf numFmtId="165" fontId="4" fillId="3" borderId="40" xfId="1" applyNumberFormat="1" applyFont="1" applyFill="1" applyBorder="1"/>
    <xf numFmtId="3" fontId="18" fillId="3" borderId="13" xfId="0" applyNumberFormat="1" applyFont="1" applyFill="1" applyBorder="1"/>
    <xf numFmtId="0" fontId="7" fillId="2" borderId="0" xfId="0" applyFont="1" applyFill="1" applyBorder="1" applyAlignment="1">
      <alignment horizontal="center" wrapText="1"/>
    </xf>
    <xf numFmtId="0" fontId="25" fillId="2" borderId="54" xfId="0" applyFont="1" applyFill="1" applyBorder="1" applyAlignment="1">
      <alignment horizontal="center" vertical="center" wrapText="1"/>
    </xf>
    <xf numFmtId="0" fontId="32" fillId="2" borderId="25" xfId="0" applyFont="1" applyFill="1" applyBorder="1" applyAlignment="1">
      <alignment horizontal="center" vertical="center" wrapText="1"/>
    </xf>
    <xf numFmtId="3" fontId="25" fillId="2" borderId="9" xfId="0" applyNumberFormat="1" applyFont="1" applyFill="1" applyBorder="1" applyAlignment="1">
      <alignment horizontal="left" wrapText="1"/>
    </xf>
    <xf numFmtId="3" fontId="25" fillId="2" borderId="7" xfId="0" applyNumberFormat="1" applyFont="1" applyFill="1" applyBorder="1" applyAlignment="1">
      <alignment horizontal="left" wrapText="1"/>
    </xf>
    <xf numFmtId="3" fontId="25" fillId="2" borderId="61" xfId="0" applyNumberFormat="1" applyFont="1" applyFill="1" applyBorder="1" applyAlignment="1">
      <alignment horizontal="left" wrapText="1"/>
    </xf>
    <xf numFmtId="0" fontId="17" fillId="2" borderId="4" xfId="0" applyFont="1" applyFill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31" fillId="3" borderId="5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7" fillId="3" borderId="60" xfId="0" applyFont="1" applyFill="1" applyBorder="1" applyAlignment="1">
      <alignment horizontal="center" vertical="center" wrapText="1"/>
    </xf>
    <xf numFmtId="0" fontId="31" fillId="3" borderId="61" xfId="0" applyFont="1" applyFill="1" applyBorder="1" applyAlignment="1">
      <alignment horizontal="center" vertical="center" wrapText="1"/>
    </xf>
    <xf numFmtId="0" fontId="31" fillId="3" borderId="6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3" fillId="0" borderId="54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165" fontId="0" fillId="0" borderId="0" xfId="1" applyNumberFormat="1" applyFont="1" applyAlignment="1">
      <alignment horizontal="center"/>
    </xf>
    <xf numFmtId="0" fontId="7" fillId="3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0" fillId="3" borderId="0" xfId="0" applyFont="1" applyFill="1" applyAlignment="1"/>
    <xf numFmtId="0" fontId="7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44" fillId="3" borderId="0" xfId="0" applyFont="1" applyFill="1" applyAlignment="1">
      <alignment horizontal="center" vertical="center" wrapText="1"/>
    </xf>
    <xf numFmtId="0" fontId="6" fillId="0" borderId="5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39" fillId="3" borderId="0" xfId="0" applyFont="1" applyFill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3" borderId="5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vertical="center" wrapText="1"/>
    </xf>
    <xf numFmtId="0" fontId="13" fillId="3" borderId="44" xfId="0" applyFont="1" applyFill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13" fillId="3" borderId="9" xfId="3" applyFont="1" applyFill="1" applyBorder="1" applyAlignment="1" applyProtection="1">
      <alignment horizontal="left" vertical="center" wrapText="1"/>
    </xf>
    <xf numFmtId="0" fontId="13" fillId="3" borderId="41" xfId="3" applyFont="1" applyFill="1" applyBorder="1" applyAlignment="1" applyProtection="1">
      <alignment horizontal="left" vertical="center" wrapText="1"/>
    </xf>
    <xf numFmtId="164" fontId="13" fillId="0" borderId="0" xfId="3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54" fillId="0" borderId="26" xfId="0" applyFont="1" applyFill="1" applyBorder="1" applyAlignment="1">
      <alignment horizontal="center"/>
    </xf>
    <xf numFmtId="0" fontId="54" fillId="0" borderId="1" xfId="0" applyFont="1" applyFill="1" applyBorder="1" applyAlignment="1">
      <alignment horizontal="center"/>
    </xf>
    <xf numFmtId="0" fontId="54" fillId="0" borderId="60" xfId="0" applyFont="1" applyFill="1" applyBorder="1" applyAlignment="1">
      <alignment horizontal="center"/>
    </xf>
    <xf numFmtId="0" fontId="54" fillId="0" borderId="31" xfId="0" applyFont="1" applyFill="1" applyBorder="1" applyAlignment="1">
      <alignment horizontal="center"/>
    </xf>
    <xf numFmtId="0" fontId="54" fillId="0" borderId="7" xfId="0" applyFont="1" applyFill="1" applyBorder="1" applyAlignment="1">
      <alignment horizontal="center"/>
    </xf>
    <xf numFmtId="0" fontId="54" fillId="0" borderId="61" xfId="0" applyFont="1" applyFill="1" applyBorder="1" applyAlignment="1">
      <alignment horizontal="center"/>
    </xf>
    <xf numFmtId="165" fontId="54" fillId="0" borderId="4" xfId="0" applyNumberFormat="1" applyFont="1" applyFill="1" applyBorder="1" applyAlignment="1">
      <alignment horizontal="center"/>
    </xf>
    <xf numFmtId="0" fontId="54" fillId="0" borderId="6" xfId="0" applyFont="1" applyFill="1" applyBorder="1" applyAlignment="1">
      <alignment horizontal="center"/>
    </xf>
    <xf numFmtId="0" fontId="54" fillId="0" borderId="9" xfId="0" applyFont="1" applyFill="1" applyBorder="1" applyAlignment="1">
      <alignment horizontal="center"/>
    </xf>
    <xf numFmtId="0" fontId="54" fillId="0" borderId="41" xfId="0" applyFont="1" applyFill="1" applyBorder="1" applyAlignment="1">
      <alignment horizontal="center"/>
    </xf>
    <xf numFmtId="0" fontId="54" fillId="0" borderId="33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4" fillId="2" borderId="7" xfId="0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horizontal="left" wrapText="1"/>
    </xf>
    <xf numFmtId="0" fontId="34" fillId="0" borderId="0" xfId="0" applyFont="1" applyAlignment="1">
      <alignment horizontal="center"/>
    </xf>
  </cellXfs>
  <cellStyles count="5">
    <cellStyle name="Ezres" xfId="1" builtinId="3"/>
    <cellStyle name="Ezres 2" xfId="2"/>
    <cellStyle name="Ezres 2 2" xfId="4"/>
    <cellStyle name="Normál" xfId="0" builtinId="0"/>
    <cellStyle name="Normál_KVRENMUNK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view="pageLayout" topLeftCell="B1" zoomScaleNormal="110" workbookViewId="0">
      <selection activeCell="M1" sqref="M1"/>
    </sheetView>
  </sheetViews>
  <sheetFormatPr defaultRowHeight="14.25" x14ac:dyDescent="0.2"/>
  <cols>
    <col min="1" max="1" width="37.85546875" style="91" customWidth="1"/>
    <col min="2" max="2" width="15.28515625" style="91" customWidth="1"/>
    <col min="3" max="4" width="13.42578125" style="91" customWidth="1"/>
    <col min="5" max="5" width="17" style="103" customWidth="1"/>
    <col min="6" max="6" width="17.140625" style="128" bestFit="1" customWidth="1"/>
    <col min="7" max="7" width="12.5703125" bestFit="1" customWidth="1"/>
    <col min="9" max="9" width="16.5703125" bestFit="1" customWidth="1"/>
  </cols>
  <sheetData>
    <row r="1" spans="1:6" ht="37.5" customHeight="1" x14ac:dyDescent="0.25">
      <c r="A1" s="594" t="s">
        <v>259</v>
      </c>
      <c r="B1" s="594"/>
      <c r="C1" s="594"/>
      <c r="D1" s="594"/>
      <c r="E1" s="594"/>
    </row>
    <row r="2" spans="1:6" ht="15" x14ac:dyDescent="0.25">
      <c r="A2" s="99"/>
      <c r="B2" s="99"/>
      <c r="C2" s="99"/>
      <c r="D2" s="99"/>
      <c r="E2" s="100"/>
    </row>
    <row r="3" spans="1:6" ht="15" x14ac:dyDescent="0.25">
      <c r="A3" s="99"/>
      <c r="B3" s="99"/>
      <c r="C3" s="99"/>
      <c r="D3" s="99"/>
      <c r="E3" s="100"/>
      <c r="F3" s="175"/>
    </row>
    <row r="4" spans="1:6" ht="18.75" customHeight="1" thickBot="1" x14ac:dyDescent="0.25">
      <c r="A4" s="129"/>
      <c r="B4" s="129" t="s">
        <v>376</v>
      </c>
      <c r="C4" s="341"/>
      <c r="D4" s="341"/>
      <c r="E4" s="502"/>
      <c r="F4" s="175"/>
    </row>
    <row r="5" spans="1:6" s="50" customFormat="1" ht="12" customHeight="1" x14ac:dyDescent="0.2">
      <c r="A5" s="600" t="s">
        <v>130</v>
      </c>
      <c r="B5" s="602" t="s">
        <v>318</v>
      </c>
      <c r="C5" s="604" t="s">
        <v>313</v>
      </c>
      <c r="D5" s="604" t="s">
        <v>276</v>
      </c>
      <c r="E5" s="595" t="s">
        <v>277</v>
      </c>
      <c r="F5" s="98"/>
    </row>
    <row r="6" spans="1:6" s="50" customFormat="1" ht="51" customHeight="1" thickBot="1" x14ac:dyDescent="0.25">
      <c r="A6" s="601"/>
      <c r="B6" s="603"/>
      <c r="C6" s="605"/>
      <c r="D6" s="605"/>
      <c r="E6" s="596"/>
      <c r="F6" s="98"/>
    </row>
    <row r="7" spans="1:6" s="50" customFormat="1" ht="33.75" customHeight="1" thickBot="1" x14ac:dyDescent="0.3">
      <c r="A7" s="374" t="s">
        <v>91</v>
      </c>
      <c r="B7" s="197">
        <f>B8+B16+B15</f>
        <v>826513019</v>
      </c>
      <c r="C7" s="197">
        <f t="shared" ref="C7:D7" si="0">C8+C16</f>
        <v>5202304</v>
      </c>
      <c r="D7" s="197">
        <f t="shared" si="0"/>
        <v>99456</v>
      </c>
      <c r="E7" s="373">
        <f>D7+C7+B7</f>
        <v>831814779</v>
      </c>
      <c r="F7" s="98"/>
    </row>
    <row r="8" spans="1:6" s="50" customFormat="1" ht="33.75" customHeight="1" x14ac:dyDescent="0.25">
      <c r="A8" s="196" t="s">
        <v>96</v>
      </c>
      <c r="B8" s="372">
        <f>SUM(B9:B13)</f>
        <v>347162501</v>
      </c>
      <c r="C8" s="372">
        <f t="shared" ref="C8:D8" si="1">SUM(C9:C13)</f>
        <v>0</v>
      </c>
      <c r="D8" s="372">
        <f t="shared" si="1"/>
        <v>0</v>
      </c>
      <c r="E8" s="372">
        <f t="shared" ref="E8:E20" si="2">D8+C8+B8</f>
        <v>347162501</v>
      </c>
      <c r="F8" s="98"/>
    </row>
    <row r="9" spans="1:6" s="50" customFormat="1" ht="36" customHeight="1" x14ac:dyDescent="0.25">
      <c r="A9" s="365" t="s">
        <v>92</v>
      </c>
      <c r="B9" s="198">
        <v>177162373</v>
      </c>
      <c r="C9" s="199"/>
      <c r="D9" s="232"/>
      <c r="E9" s="372">
        <f t="shared" si="2"/>
        <v>177162373</v>
      </c>
      <c r="F9" s="98"/>
    </row>
    <row r="10" spans="1:6" s="50" customFormat="1" ht="46.5" customHeight="1" x14ac:dyDescent="0.25">
      <c r="A10" s="365" t="s">
        <v>222</v>
      </c>
      <c r="B10" s="200">
        <v>91938376</v>
      </c>
      <c r="C10" s="199"/>
      <c r="D10" s="232"/>
      <c r="E10" s="194">
        <f t="shared" si="2"/>
        <v>91938376</v>
      </c>
      <c r="F10" s="98"/>
    </row>
    <row r="11" spans="1:6" s="50" customFormat="1" ht="40.5" customHeight="1" x14ac:dyDescent="0.25">
      <c r="A11" s="365" t="s">
        <v>93</v>
      </c>
      <c r="B11" s="200">
        <v>7178770</v>
      </c>
      <c r="C11" s="201"/>
      <c r="D11" s="233"/>
      <c r="E11" s="194">
        <f t="shared" si="2"/>
        <v>7178770</v>
      </c>
      <c r="F11" s="98"/>
    </row>
    <row r="12" spans="1:6" s="50" customFormat="1" ht="51.75" customHeight="1" x14ac:dyDescent="0.25">
      <c r="A12" s="365" t="s">
        <v>95</v>
      </c>
      <c r="B12" s="200">
        <v>70882982</v>
      </c>
      <c r="C12" s="201"/>
      <c r="D12" s="233"/>
      <c r="E12" s="194">
        <f t="shared" si="2"/>
        <v>70882982</v>
      </c>
      <c r="F12" s="98"/>
    </row>
    <row r="13" spans="1:6" s="50" customFormat="1" ht="66" customHeight="1" x14ac:dyDescent="0.25">
      <c r="A13" s="365" t="s">
        <v>94</v>
      </c>
      <c r="B13" s="200"/>
      <c r="C13" s="201"/>
      <c r="D13" s="233"/>
      <c r="E13" s="194">
        <f t="shared" si="2"/>
        <v>0</v>
      </c>
      <c r="F13" s="98"/>
    </row>
    <row r="14" spans="1:6" s="154" customFormat="1" ht="66" customHeight="1" x14ac:dyDescent="0.25">
      <c r="A14" s="366" t="s">
        <v>224</v>
      </c>
      <c r="B14" s="371"/>
      <c r="C14" s="203"/>
      <c r="D14" s="234"/>
      <c r="E14" s="194">
        <f t="shared" si="2"/>
        <v>0</v>
      </c>
      <c r="F14" s="153"/>
    </row>
    <row r="15" spans="1:6" s="154" customFormat="1" ht="66" customHeight="1" x14ac:dyDescent="0.25">
      <c r="A15" s="366" t="s">
        <v>302</v>
      </c>
      <c r="B15" s="202"/>
      <c r="C15" s="203"/>
      <c r="D15" s="234"/>
      <c r="E15" s="194">
        <f t="shared" si="2"/>
        <v>0</v>
      </c>
      <c r="F15" s="153"/>
    </row>
    <row r="16" spans="1:6" s="154" customFormat="1" ht="58.5" customHeight="1" thickBot="1" x14ac:dyDescent="0.3">
      <c r="A16" s="366" t="s">
        <v>196</v>
      </c>
      <c r="B16" s="202">
        <v>479350518</v>
      </c>
      <c r="C16" s="203">
        <v>5202304</v>
      </c>
      <c r="D16" s="234">
        <v>99456</v>
      </c>
      <c r="E16" s="204">
        <f t="shared" si="2"/>
        <v>484652278</v>
      </c>
      <c r="F16" s="153"/>
    </row>
    <row r="17" spans="1:13" s="156" customFormat="1" ht="41.25" customHeight="1" thickBot="1" x14ac:dyDescent="0.3">
      <c r="A17" s="367" t="s">
        <v>97</v>
      </c>
      <c r="B17" s="197">
        <f>SUM(B18:B19)</f>
        <v>2333183187</v>
      </c>
      <c r="C17" s="197">
        <f t="shared" ref="C17:D17" si="3">SUM(C18:C19)</f>
        <v>0</v>
      </c>
      <c r="D17" s="197">
        <f t="shared" si="3"/>
        <v>0</v>
      </c>
      <c r="E17" s="373">
        <f t="shared" si="2"/>
        <v>2333183187</v>
      </c>
      <c r="F17" s="155"/>
    </row>
    <row r="18" spans="1:13" s="50" customFormat="1" ht="51.75" customHeight="1" x14ac:dyDescent="0.25">
      <c r="A18" s="368" t="s">
        <v>165</v>
      </c>
      <c r="B18" s="198">
        <v>139250308</v>
      </c>
      <c r="C18" s="199"/>
      <c r="D18" s="199"/>
      <c r="E18" s="372">
        <f t="shared" si="2"/>
        <v>139250308</v>
      </c>
      <c r="F18" s="98"/>
    </row>
    <row r="19" spans="1:13" s="50" customFormat="1" ht="48.75" customHeight="1" thickBot="1" x14ac:dyDescent="0.3">
      <c r="A19" s="376" t="s">
        <v>98</v>
      </c>
      <c r="B19" s="205">
        <v>2193932879</v>
      </c>
      <c r="C19" s="206"/>
      <c r="D19" s="206"/>
      <c r="E19" s="204">
        <f t="shared" si="2"/>
        <v>2193932879</v>
      </c>
      <c r="F19" s="98"/>
    </row>
    <row r="20" spans="1:13" s="131" customFormat="1" ht="45" customHeight="1" thickBot="1" x14ac:dyDescent="0.3">
      <c r="A20" s="436" t="s">
        <v>82</v>
      </c>
      <c r="B20" s="377">
        <f t="shared" ref="B20:D20" si="4">B22+B23+B27+B21</f>
        <v>82386000</v>
      </c>
      <c r="C20" s="377">
        <f t="shared" si="4"/>
        <v>0</v>
      </c>
      <c r="D20" s="377">
        <f t="shared" si="4"/>
        <v>0</v>
      </c>
      <c r="E20" s="375">
        <f t="shared" si="2"/>
        <v>82386000</v>
      </c>
      <c r="F20" s="130"/>
    </row>
    <row r="21" spans="1:13" s="131" customFormat="1" ht="45" customHeight="1" thickBot="1" x14ac:dyDescent="0.3">
      <c r="A21" s="438" t="s">
        <v>261</v>
      </c>
      <c r="B21" s="377"/>
      <c r="C21" s="377"/>
      <c r="D21" s="377"/>
      <c r="E21" s="375"/>
      <c r="F21" s="130"/>
    </row>
    <row r="22" spans="1:13" s="154" customFormat="1" ht="36" customHeight="1" x14ac:dyDescent="0.25">
      <c r="A22" s="439" t="s">
        <v>83</v>
      </c>
      <c r="B22" s="380">
        <v>14000000</v>
      </c>
      <c r="C22" s="381"/>
      <c r="D22" s="381"/>
      <c r="E22" s="382">
        <f t="shared" ref="E22:E33" si="5">D22+C22+B22</f>
        <v>14000000</v>
      </c>
      <c r="F22" s="153"/>
    </row>
    <row r="23" spans="1:13" s="154" customFormat="1" ht="46.5" customHeight="1" x14ac:dyDescent="0.25">
      <c r="A23" s="439" t="s">
        <v>84</v>
      </c>
      <c r="B23" s="208">
        <f>SUM(B24:B26)</f>
        <v>62499000</v>
      </c>
      <c r="C23" s="208">
        <f>SUM(C24:C26)</f>
        <v>0</v>
      </c>
      <c r="D23" s="208">
        <f>SUM(D24:D26)</f>
        <v>0</v>
      </c>
      <c r="E23" s="383">
        <f t="shared" si="5"/>
        <v>62499000</v>
      </c>
      <c r="F23" s="153"/>
    </row>
    <row r="24" spans="1:13" s="154" customFormat="1" ht="67.5" customHeight="1" x14ac:dyDescent="0.25">
      <c r="A24" s="440" t="s">
        <v>85</v>
      </c>
      <c r="B24" s="208">
        <v>53855000</v>
      </c>
      <c r="C24" s="378"/>
      <c r="D24" s="378"/>
      <c r="E24" s="383">
        <f t="shared" si="5"/>
        <v>53855000</v>
      </c>
      <c r="F24" s="153"/>
    </row>
    <row r="25" spans="1:13" s="50" customFormat="1" ht="24.75" customHeight="1" x14ac:dyDescent="0.25">
      <c r="A25" s="440" t="s">
        <v>86</v>
      </c>
      <c r="B25" s="379">
        <v>8644000</v>
      </c>
      <c r="C25" s="214"/>
      <c r="D25" s="214"/>
      <c r="E25" s="383">
        <f t="shared" si="5"/>
        <v>8644000</v>
      </c>
      <c r="F25" s="98"/>
    </row>
    <row r="26" spans="1:13" s="50" customFormat="1" ht="32.25" customHeight="1" x14ac:dyDescent="0.25">
      <c r="A26" s="440" t="s">
        <v>87</v>
      </c>
      <c r="B26" s="379"/>
      <c r="C26" s="214"/>
      <c r="D26" s="214"/>
      <c r="E26" s="383">
        <f t="shared" si="5"/>
        <v>0</v>
      </c>
      <c r="F26" s="98"/>
    </row>
    <row r="27" spans="1:13" s="154" customFormat="1" ht="36" customHeight="1" thickBot="1" x14ac:dyDescent="0.3">
      <c r="A27" s="441" t="s">
        <v>88</v>
      </c>
      <c r="B27" s="202">
        <v>5887000</v>
      </c>
      <c r="C27" s="203"/>
      <c r="D27" s="209"/>
      <c r="E27" s="369">
        <f t="shared" si="5"/>
        <v>5887000</v>
      </c>
      <c r="F27" s="153"/>
    </row>
    <row r="28" spans="1:13" s="50" customFormat="1" ht="38.25" customHeight="1" thickBot="1" x14ac:dyDescent="0.3">
      <c r="A28" s="437" t="s">
        <v>89</v>
      </c>
      <c r="B28" s="370">
        <v>60959456</v>
      </c>
      <c r="C28" s="370">
        <v>538335</v>
      </c>
      <c r="D28" s="370">
        <v>1943000</v>
      </c>
      <c r="E28" s="375">
        <f t="shared" si="5"/>
        <v>63440791</v>
      </c>
      <c r="F28" s="98"/>
    </row>
    <row r="29" spans="1:13" ht="32.25" customHeight="1" thickBot="1" x14ac:dyDescent="0.3">
      <c r="A29" s="195" t="s">
        <v>90</v>
      </c>
      <c r="B29" s="197">
        <v>11762468</v>
      </c>
      <c r="C29" s="384">
        <f>SUM(C31:C32)</f>
        <v>0</v>
      </c>
      <c r="D29" s="384">
        <f>SUM(D31:D32)</f>
        <v>0</v>
      </c>
      <c r="E29" s="373">
        <f t="shared" si="5"/>
        <v>11762468</v>
      </c>
      <c r="F29" s="175"/>
    </row>
    <row r="30" spans="1:13" ht="32.25" customHeight="1" thickBot="1" x14ac:dyDescent="0.3">
      <c r="A30" s="385" t="s">
        <v>108</v>
      </c>
      <c r="B30" s="197">
        <v>13522040</v>
      </c>
      <c r="C30" s="384"/>
      <c r="D30" s="386"/>
      <c r="E30" s="373">
        <f t="shared" si="5"/>
        <v>13522040</v>
      </c>
      <c r="F30" s="175"/>
    </row>
    <row r="31" spans="1:13" s="50" customFormat="1" ht="48.75" customHeight="1" thickBot="1" x14ac:dyDescent="0.3">
      <c r="A31" s="385" t="s">
        <v>99</v>
      </c>
      <c r="B31" s="197">
        <f t="shared" ref="B31:D31" si="6">SUM(B32:B33)</f>
        <v>0</v>
      </c>
      <c r="C31" s="197">
        <f t="shared" si="6"/>
        <v>0</v>
      </c>
      <c r="D31" s="197">
        <f t="shared" si="6"/>
        <v>0</v>
      </c>
      <c r="E31" s="373">
        <f t="shared" si="5"/>
        <v>0</v>
      </c>
      <c r="F31" s="98"/>
    </row>
    <row r="32" spans="1:13" s="50" customFormat="1" ht="63.75" customHeight="1" x14ac:dyDescent="0.25">
      <c r="A32" s="387" t="s">
        <v>228</v>
      </c>
      <c r="B32" s="198"/>
      <c r="C32" s="199"/>
      <c r="D32" s="232"/>
      <c r="E32" s="372">
        <f t="shared" si="5"/>
        <v>0</v>
      </c>
      <c r="F32" s="98"/>
      <c r="M32" s="364"/>
    </row>
    <row r="33" spans="1:9" s="50" customFormat="1" ht="48.75" customHeight="1" x14ac:dyDescent="0.25">
      <c r="A33" s="207" t="s">
        <v>229</v>
      </c>
      <c r="B33" s="200"/>
      <c r="C33" s="201"/>
      <c r="D33" s="232"/>
      <c r="E33" s="372">
        <f t="shared" si="5"/>
        <v>0</v>
      </c>
      <c r="F33" s="98"/>
    </row>
    <row r="34" spans="1:9" s="60" customFormat="1" ht="40.5" customHeight="1" thickBot="1" x14ac:dyDescent="0.3">
      <c r="A34" s="211" t="s">
        <v>109</v>
      </c>
      <c r="B34" s="159">
        <f>B7+B17+B20+B31+B30+B28+B29</f>
        <v>3328326170</v>
      </c>
      <c r="C34" s="159">
        <f t="shared" ref="C34:D34" si="7">C7+C17+C20+C31+C30+C28+C29</f>
        <v>5740639</v>
      </c>
      <c r="D34" s="159">
        <f t="shared" si="7"/>
        <v>2042456</v>
      </c>
      <c r="E34" s="194">
        <f>D34+C34+B34</f>
        <v>3336109265</v>
      </c>
      <c r="F34" s="342"/>
      <c r="G34" s="532"/>
      <c r="I34" s="487"/>
    </row>
    <row r="35" spans="1:9" s="60" customFormat="1" ht="21.75" customHeight="1" thickBot="1" x14ac:dyDescent="0.3">
      <c r="A35" s="597" t="s">
        <v>107</v>
      </c>
      <c r="B35" s="598"/>
      <c r="C35" s="598"/>
      <c r="D35" s="598"/>
      <c r="E35" s="599"/>
      <c r="F35" s="342"/>
    </row>
    <row r="36" spans="1:9" ht="46.5" customHeight="1" thickBot="1" x14ac:dyDescent="0.3">
      <c r="A36" s="212" t="s">
        <v>106</v>
      </c>
      <c r="B36" s="451">
        <f>B37</f>
        <v>271891034</v>
      </c>
      <c r="C36" s="210">
        <f t="shared" ref="C36:D36" si="8">C37+C45</f>
        <v>123568155</v>
      </c>
      <c r="D36" s="210">
        <f t="shared" si="8"/>
        <v>13369304</v>
      </c>
      <c r="E36" s="101">
        <f>E37</f>
        <v>408828493</v>
      </c>
      <c r="F36" s="175"/>
      <c r="I36" s="87"/>
    </row>
    <row r="37" spans="1:9" s="72" customFormat="1" ht="33" customHeight="1" thickBot="1" x14ac:dyDescent="0.25">
      <c r="A37" s="398" t="s">
        <v>100</v>
      </c>
      <c r="B37" s="391">
        <f>B38+B41+B46+B45+B44</f>
        <v>271891034</v>
      </c>
      <c r="C37" s="213">
        <f>C38+C41+C46+C44</f>
        <v>123568155</v>
      </c>
      <c r="D37" s="392">
        <f t="shared" ref="D37" si="9">D38+D41+D46+D44</f>
        <v>13369304</v>
      </c>
      <c r="E37" s="388">
        <f t="shared" ref="E37:E46" si="10">C37+B37+D37</f>
        <v>408828493</v>
      </c>
      <c r="F37" s="157"/>
    </row>
    <row r="38" spans="1:9" ht="33" customHeight="1" thickBot="1" x14ac:dyDescent="0.25">
      <c r="A38" s="217" t="s">
        <v>101</v>
      </c>
      <c r="B38" s="397">
        <f t="shared" ref="B38:D38" si="11">SUM(B39:B40)</f>
        <v>120995941</v>
      </c>
      <c r="C38" s="214">
        <f t="shared" si="11"/>
        <v>0</v>
      </c>
      <c r="D38" s="393">
        <f t="shared" si="11"/>
        <v>0</v>
      </c>
      <c r="E38" s="152">
        <f t="shared" si="10"/>
        <v>120995941</v>
      </c>
      <c r="F38" s="444"/>
    </row>
    <row r="39" spans="1:9" ht="33" customHeight="1" thickBot="1" x14ac:dyDescent="0.25">
      <c r="A39" s="399" t="s">
        <v>197</v>
      </c>
      <c r="B39" s="214">
        <v>120995941</v>
      </c>
      <c r="C39" s="214"/>
      <c r="D39" s="394"/>
      <c r="E39" s="152">
        <f t="shared" si="10"/>
        <v>120995941</v>
      </c>
      <c r="F39" s="175"/>
    </row>
    <row r="40" spans="1:9" ht="33" customHeight="1" thickBot="1" x14ac:dyDescent="0.25">
      <c r="A40" s="389" t="s">
        <v>198</v>
      </c>
      <c r="B40" s="214"/>
      <c r="C40" s="214"/>
      <c r="D40" s="394"/>
      <c r="E40" s="152">
        <f t="shared" si="10"/>
        <v>0</v>
      </c>
      <c r="F40" s="175"/>
    </row>
    <row r="41" spans="1:9" s="72" customFormat="1" ht="33" customHeight="1" thickBot="1" x14ac:dyDescent="0.25">
      <c r="A41" s="390" t="s">
        <v>102</v>
      </c>
      <c r="B41" s="378">
        <f>SUM(B42:B43)</f>
        <v>150895093</v>
      </c>
      <c r="C41" s="378">
        <f>SUM(C42:C43)+C45</f>
        <v>65074</v>
      </c>
      <c r="D41" s="378">
        <f>SUM(D42:D43)+D45</f>
        <v>200000</v>
      </c>
      <c r="E41" s="152">
        <f t="shared" si="10"/>
        <v>151160167</v>
      </c>
      <c r="F41" s="157"/>
    </row>
    <row r="42" spans="1:9" s="158" customFormat="1" ht="33" customHeight="1" thickBot="1" x14ac:dyDescent="0.25">
      <c r="A42" s="389" t="s">
        <v>104</v>
      </c>
      <c r="B42" s="568">
        <v>103618577</v>
      </c>
      <c r="C42" s="216">
        <v>65074</v>
      </c>
      <c r="D42" s="395">
        <v>200000</v>
      </c>
      <c r="E42" s="152">
        <f t="shared" si="10"/>
        <v>103883651</v>
      </c>
      <c r="F42" s="343"/>
    </row>
    <row r="43" spans="1:9" ht="36.75" customHeight="1" thickBot="1" x14ac:dyDescent="0.3">
      <c r="A43" s="389" t="s">
        <v>103</v>
      </c>
      <c r="B43" s="569">
        <v>47276516</v>
      </c>
      <c r="C43" s="215"/>
      <c r="D43" s="396"/>
      <c r="E43" s="101">
        <f t="shared" si="10"/>
        <v>47276516</v>
      </c>
      <c r="F43" s="444"/>
    </row>
    <row r="44" spans="1:9" s="72" customFormat="1" ht="36.75" customHeight="1" thickBot="1" x14ac:dyDescent="0.3">
      <c r="A44" s="259" t="s">
        <v>199</v>
      </c>
      <c r="B44" s="258"/>
      <c r="C44" s="258"/>
      <c r="D44" s="257"/>
      <c r="E44" s="101">
        <f t="shared" si="10"/>
        <v>0</v>
      </c>
      <c r="F44" s="157"/>
    </row>
    <row r="45" spans="1:9" s="72" customFormat="1" ht="36.75" customHeight="1" thickBot="1" x14ac:dyDescent="0.3">
      <c r="A45" s="293" t="s">
        <v>223</v>
      </c>
      <c r="B45" s="258"/>
      <c r="C45" s="258"/>
      <c r="D45" s="257"/>
      <c r="E45" s="101">
        <f t="shared" si="10"/>
        <v>0</v>
      </c>
      <c r="F45" s="157"/>
      <c r="I45" s="481"/>
    </row>
    <row r="46" spans="1:9" ht="33" customHeight="1" thickBot="1" x14ac:dyDescent="0.3">
      <c r="A46" s="217" t="s">
        <v>105</v>
      </c>
      <c r="B46" s="218"/>
      <c r="C46" s="218">
        <v>123503081</v>
      </c>
      <c r="D46" s="219">
        <v>13169304</v>
      </c>
      <c r="E46" s="101">
        <f t="shared" si="10"/>
        <v>136672385</v>
      </c>
      <c r="F46" s="175"/>
      <c r="I46" s="2"/>
    </row>
    <row r="48" spans="1:9" x14ac:dyDescent="0.2">
      <c r="E48" s="104"/>
    </row>
    <row r="51" spans="2:2" x14ac:dyDescent="0.2">
      <c r="B51" s="102"/>
    </row>
  </sheetData>
  <mergeCells count="7">
    <mergeCell ref="A1:E1"/>
    <mergeCell ref="E5:E6"/>
    <mergeCell ref="A35:E35"/>
    <mergeCell ref="A5:A6"/>
    <mergeCell ref="B5:B6"/>
    <mergeCell ref="C5:C6"/>
    <mergeCell ref="D5:D6"/>
  </mergeCells>
  <phoneticPr fontId="31" type="noConversion"/>
  <pageMargins left="0.98425196850393704" right="0.19685039370078741" top="0.39370078740157483" bottom="0.39370078740157483" header="0.51181102362204722" footer="0.51181102362204722"/>
  <pageSetup paperSize="9" scale="44" orientation="portrait" r:id="rId1"/>
  <headerFooter alignWithMargins="0">
    <oddHeader>&amp;R1.sz. melléklet
3/2019.(XII.14.)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9"/>
  <sheetViews>
    <sheetView view="pageLayout" topLeftCell="D1" zoomScaleNormal="100" zoomScaleSheetLayoutView="100" workbookViewId="0">
      <selection activeCell="L4" sqref="L4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21" t="s">
        <v>312</v>
      </c>
      <c r="B2" s="622"/>
      <c r="C2" s="622"/>
      <c r="D2" s="622"/>
      <c r="E2" s="622"/>
      <c r="F2" s="622"/>
      <c r="G2" s="622"/>
      <c r="H2" s="622"/>
      <c r="I2" s="623"/>
      <c r="J2" s="623"/>
      <c r="K2" s="623"/>
      <c r="L2" s="623"/>
    </row>
    <row r="3" spans="1:12" ht="13.5" thickBot="1" x14ac:dyDescent="0.25">
      <c r="L3" s="147"/>
    </row>
    <row r="4" spans="1:12" ht="102" customHeight="1" thickBot="1" x14ac:dyDescent="0.25">
      <c r="A4" s="607" t="s">
        <v>112</v>
      </c>
      <c r="B4" s="110" t="s">
        <v>132</v>
      </c>
      <c r="C4" s="110" t="s">
        <v>143</v>
      </c>
      <c r="D4" s="110" t="s">
        <v>134</v>
      </c>
      <c r="E4" s="110" t="s">
        <v>144</v>
      </c>
      <c r="F4" s="110" t="s">
        <v>140</v>
      </c>
      <c r="G4" s="110" t="s">
        <v>268</v>
      </c>
      <c r="H4" s="110" t="s">
        <v>136</v>
      </c>
      <c r="I4" s="110" t="s">
        <v>137</v>
      </c>
      <c r="J4" s="110" t="s">
        <v>138</v>
      </c>
      <c r="K4" s="110" t="s">
        <v>146</v>
      </c>
      <c r="L4" s="111" t="s">
        <v>24</v>
      </c>
    </row>
    <row r="5" spans="1:12" ht="21" customHeight="1" thickBot="1" x14ac:dyDescent="0.25">
      <c r="A5" s="608"/>
      <c r="B5" s="21" t="s">
        <v>288</v>
      </c>
      <c r="C5" s="21" t="s">
        <v>288</v>
      </c>
      <c r="D5" s="21" t="s">
        <v>288</v>
      </c>
      <c r="E5" s="21" t="s">
        <v>288</v>
      </c>
      <c r="F5" s="21" t="s">
        <v>288</v>
      </c>
      <c r="G5" s="21" t="s">
        <v>288</v>
      </c>
      <c r="H5" s="21" t="s">
        <v>288</v>
      </c>
      <c r="I5" s="21" t="s">
        <v>288</v>
      </c>
      <c r="J5" s="21" t="s">
        <v>288</v>
      </c>
      <c r="K5" s="21" t="s">
        <v>288</v>
      </c>
      <c r="L5" s="21" t="s">
        <v>288</v>
      </c>
    </row>
    <row r="6" spans="1:12" ht="21" customHeight="1" thickBot="1" x14ac:dyDescent="0.25">
      <c r="A6" s="169" t="s">
        <v>156</v>
      </c>
      <c r="B6" s="57">
        <v>35970286</v>
      </c>
      <c r="C6" s="57">
        <v>6772735</v>
      </c>
      <c r="D6" s="86">
        <v>10240976</v>
      </c>
      <c r="E6" s="86"/>
      <c r="F6" s="57">
        <v>13210610</v>
      </c>
      <c r="G6" s="57">
        <v>1726694</v>
      </c>
      <c r="H6" s="86">
        <v>2497945</v>
      </c>
      <c r="I6" s="86"/>
      <c r="J6" s="86">
        <v>1500000</v>
      </c>
      <c r="K6" s="57"/>
      <c r="L6" s="136">
        <f>SUM(B6:K6)</f>
        <v>71919246</v>
      </c>
    </row>
    <row r="7" spans="1:12" ht="21" customHeight="1" thickBot="1" x14ac:dyDescent="0.25">
      <c r="A7" s="169" t="s">
        <v>123</v>
      </c>
      <c r="B7" s="57"/>
      <c r="C7" s="57"/>
      <c r="D7" s="86">
        <v>75000</v>
      </c>
      <c r="E7" s="86"/>
      <c r="F7" s="57"/>
      <c r="G7" s="57"/>
      <c r="H7" s="86"/>
      <c r="I7" s="86"/>
      <c r="J7" s="86"/>
      <c r="K7" s="57"/>
      <c r="L7" s="136">
        <f t="shared" ref="L7:L39" si="0">SUM(B7:K7)</f>
        <v>75000</v>
      </c>
    </row>
    <row r="8" spans="1:12" ht="31.5" customHeight="1" thickBot="1" x14ac:dyDescent="0.25">
      <c r="A8" s="168" t="s">
        <v>114</v>
      </c>
      <c r="B8" s="57"/>
      <c r="C8" s="57"/>
      <c r="D8" s="86">
        <v>23919029</v>
      </c>
      <c r="E8" s="86"/>
      <c r="F8" s="57">
        <v>7249598</v>
      </c>
      <c r="G8" s="57"/>
      <c r="H8" s="86">
        <v>52406007</v>
      </c>
      <c r="I8" s="86">
        <v>3642637</v>
      </c>
      <c r="J8" s="86"/>
      <c r="K8" s="86"/>
      <c r="L8" s="136">
        <f t="shared" si="0"/>
        <v>87217271</v>
      </c>
    </row>
    <row r="9" spans="1:12" ht="31.5" customHeight="1" thickBot="1" x14ac:dyDescent="0.25">
      <c r="A9" s="339" t="s">
        <v>239</v>
      </c>
      <c r="B9" s="57"/>
      <c r="C9" s="57"/>
      <c r="D9" s="86"/>
      <c r="E9" s="86"/>
      <c r="F9" s="57">
        <v>84360</v>
      </c>
      <c r="G9" s="57"/>
      <c r="H9" s="86"/>
      <c r="I9" s="86"/>
      <c r="J9" s="86"/>
      <c r="K9" s="57">
        <v>11185523</v>
      </c>
      <c r="L9" s="136">
        <f t="shared" si="0"/>
        <v>11269883</v>
      </c>
    </row>
    <row r="10" spans="1:12" ht="31.5" customHeight="1" thickBot="1" x14ac:dyDescent="0.25">
      <c r="A10" s="339" t="s">
        <v>266</v>
      </c>
      <c r="B10" s="57"/>
      <c r="C10" s="57"/>
      <c r="D10" s="86"/>
      <c r="E10" s="86"/>
      <c r="F10" s="57">
        <v>13267000</v>
      </c>
      <c r="G10" s="57"/>
      <c r="H10" s="86"/>
      <c r="I10" s="86"/>
      <c r="J10" s="86"/>
      <c r="K10" s="86">
        <v>136536843</v>
      </c>
      <c r="L10" s="136">
        <f t="shared" si="0"/>
        <v>149803843</v>
      </c>
    </row>
    <row r="11" spans="1:12" ht="21" customHeight="1" thickBot="1" x14ac:dyDescent="0.25">
      <c r="A11" s="166" t="s">
        <v>150</v>
      </c>
      <c r="B11" s="57"/>
      <c r="C11" s="57"/>
      <c r="D11" s="86"/>
      <c r="E11" s="86"/>
      <c r="F11" s="57">
        <v>10515654</v>
      </c>
      <c r="G11" s="57"/>
      <c r="H11" s="86"/>
      <c r="I11" s="86"/>
      <c r="J11" s="57"/>
      <c r="K11" s="57"/>
      <c r="L11" s="136">
        <f t="shared" si="0"/>
        <v>10515654</v>
      </c>
    </row>
    <row r="12" spans="1:12" ht="21" customHeight="1" thickBot="1" x14ac:dyDescent="0.25">
      <c r="A12" s="169" t="s">
        <v>120</v>
      </c>
      <c r="B12" s="57">
        <v>26078483</v>
      </c>
      <c r="C12" s="57">
        <v>2542615</v>
      </c>
      <c r="D12" s="86"/>
      <c r="E12" s="86"/>
      <c r="F12" s="57"/>
      <c r="G12" s="57"/>
      <c r="H12" s="86"/>
      <c r="I12" s="86"/>
      <c r="J12" s="86"/>
      <c r="K12" s="57"/>
      <c r="L12" s="136">
        <f t="shared" si="0"/>
        <v>28621098</v>
      </c>
    </row>
    <row r="13" spans="1:12" ht="21" customHeight="1" thickBot="1" x14ac:dyDescent="0.25">
      <c r="A13" s="169" t="s">
        <v>121</v>
      </c>
      <c r="B13" s="57">
        <v>427331778</v>
      </c>
      <c r="C13" s="57">
        <v>43302933</v>
      </c>
      <c r="D13" s="86">
        <v>59776869</v>
      </c>
      <c r="E13" s="86"/>
      <c r="F13" s="57">
        <v>11522448</v>
      </c>
      <c r="G13" s="57"/>
      <c r="H13" s="86">
        <v>21305502</v>
      </c>
      <c r="I13" s="86">
        <v>9809459</v>
      </c>
      <c r="J13" s="86"/>
      <c r="K13" s="57"/>
      <c r="L13" s="136">
        <f t="shared" si="0"/>
        <v>573048989</v>
      </c>
    </row>
    <row r="14" spans="1:12" ht="21" customHeight="1" thickBot="1" x14ac:dyDescent="0.25">
      <c r="A14" s="169" t="s">
        <v>243</v>
      </c>
      <c r="B14" s="57">
        <v>1142400</v>
      </c>
      <c r="C14" s="57">
        <v>231000</v>
      </c>
      <c r="D14" s="86">
        <v>6604420</v>
      </c>
      <c r="E14" s="86"/>
      <c r="F14" s="57"/>
      <c r="G14" s="57"/>
      <c r="H14" s="86">
        <v>623706</v>
      </c>
      <c r="I14" s="86"/>
      <c r="J14" s="86"/>
      <c r="K14" s="57"/>
      <c r="L14" s="136">
        <f t="shared" si="0"/>
        <v>8601526</v>
      </c>
    </row>
    <row r="15" spans="1:12" s="92" customFormat="1" ht="21" customHeight="1" thickBot="1" x14ac:dyDescent="0.25">
      <c r="A15" s="166" t="s">
        <v>200</v>
      </c>
      <c r="B15" s="21"/>
      <c r="C15" s="57"/>
      <c r="D15" s="86">
        <v>4340013</v>
      </c>
      <c r="E15" s="86"/>
      <c r="F15" s="57"/>
      <c r="G15" s="57">
        <v>6898167</v>
      </c>
      <c r="H15" s="86">
        <v>1007273054</v>
      </c>
      <c r="I15" s="86">
        <v>53216855</v>
      </c>
      <c r="J15" s="86"/>
      <c r="K15" s="57"/>
      <c r="L15" s="136">
        <f t="shared" si="0"/>
        <v>1071728089</v>
      </c>
    </row>
    <row r="16" spans="1:12" s="92" customFormat="1" ht="21" customHeight="1" thickBot="1" x14ac:dyDescent="0.25">
      <c r="A16" s="166" t="s">
        <v>203</v>
      </c>
      <c r="B16" s="57"/>
      <c r="C16" s="57"/>
      <c r="D16" s="86">
        <v>14286459</v>
      </c>
      <c r="E16" s="86"/>
      <c r="F16" s="57">
        <v>4956639</v>
      </c>
      <c r="G16" s="57"/>
      <c r="H16" s="86"/>
      <c r="I16" s="86"/>
      <c r="J16" s="86"/>
      <c r="K16" s="57"/>
      <c r="L16" s="136">
        <f t="shared" si="0"/>
        <v>19243098</v>
      </c>
    </row>
    <row r="17" spans="1:12" s="92" customFormat="1" ht="21" customHeight="1" thickBot="1" x14ac:dyDescent="0.25">
      <c r="A17" s="165" t="s">
        <v>147</v>
      </c>
      <c r="B17" s="57"/>
      <c r="C17" s="57"/>
      <c r="D17" s="86"/>
      <c r="E17" s="86"/>
      <c r="F17" s="57">
        <v>1955913</v>
      </c>
      <c r="G17" s="57"/>
      <c r="H17" s="86"/>
      <c r="I17" s="86"/>
      <c r="J17" s="86"/>
      <c r="K17" s="57"/>
      <c r="L17" s="136">
        <f t="shared" si="0"/>
        <v>1955913</v>
      </c>
    </row>
    <row r="18" spans="1:12" s="92" customFormat="1" ht="21" customHeight="1" thickBot="1" x14ac:dyDescent="0.25">
      <c r="A18" s="340" t="s">
        <v>247</v>
      </c>
      <c r="B18" s="57"/>
      <c r="C18" s="57"/>
      <c r="D18" s="86"/>
      <c r="E18" s="86"/>
      <c r="F18" s="57">
        <v>40000</v>
      </c>
      <c r="G18" s="57"/>
      <c r="H18" s="86">
        <v>1390854858</v>
      </c>
      <c r="I18" s="86"/>
      <c r="J18" s="86"/>
      <c r="K18" s="57"/>
      <c r="L18" s="136">
        <f t="shared" si="0"/>
        <v>1390894858</v>
      </c>
    </row>
    <row r="19" spans="1:12" s="92" customFormat="1" ht="21" customHeight="1" thickBot="1" x14ac:dyDescent="0.25">
      <c r="A19" s="526" t="s">
        <v>359</v>
      </c>
      <c r="B19" s="57"/>
      <c r="C19" s="57"/>
      <c r="D19" s="86">
        <v>168580</v>
      </c>
      <c r="E19" s="86"/>
      <c r="F19" s="57"/>
      <c r="G19" s="57"/>
      <c r="H19" s="86">
        <v>15020</v>
      </c>
      <c r="I19" s="86"/>
      <c r="J19" s="86"/>
      <c r="K19" s="57"/>
      <c r="L19" s="136">
        <f t="shared" si="0"/>
        <v>183600</v>
      </c>
    </row>
    <row r="20" spans="1:12" s="92" customFormat="1" ht="21" customHeight="1" thickBot="1" x14ac:dyDescent="0.25">
      <c r="A20" s="168" t="s">
        <v>149</v>
      </c>
      <c r="B20" s="57"/>
      <c r="C20" s="57"/>
      <c r="D20" s="86">
        <v>15148510</v>
      </c>
      <c r="E20" s="86"/>
      <c r="F20" s="57">
        <v>488675</v>
      </c>
      <c r="G20" s="57"/>
      <c r="H20" s="86"/>
      <c r="I20" s="86"/>
      <c r="J20" s="86"/>
      <c r="K20" s="57"/>
      <c r="L20" s="136">
        <f t="shared" si="0"/>
        <v>15637185</v>
      </c>
    </row>
    <row r="21" spans="1:12" ht="21" customHeight="1" thickBot="1" x14ac:dyDescent="0.25">
      <c r="A21" s="166" t="s">
        <v>115</v>
      </c>
      <c r="B21" s="57">
        <v>2346200</v>
      </c>
      <c r="C21" s="57">
        <v>462000</v>
      </c>
      <c r="D21" s="86">
        <v>10373411</v>
      </c>
      <c r="E21" s="86"/>
      <c r="F21" s="57">
        <v>3639989</v>
      </c>
      <c r="G21" s="57"/>
      <c r="H21" s="86">
        <v>27761000</v>
      </c>
      <c r="I21" s="86"/>
      <c r="J21" s="86"/>
      <c r="K21" s="57"/>
      <c r="L21" s="136">
        <f t="shared" si="0"/>
        <v>44582600</v>
      </c>
    </row>
    <row r="22" spans="1:12" ht="21" customHeight="1" thickBot="1" x14ac:dyDescent="0.25">
      <c r="A22" s="166" t="s">
        <v>151</v>
      </c>
      <c r="B22" s="57">
        <v>480000</v>
      </c>
      <c r="C22" s="57">
        <v>85200</v>
      </c>
      <c r="D22" s="86">
        <v>725004</v>
      </c>
      <c r="E22" s="86"/>
      <c r="F22" s="57"/>
      <c r="G22" s="57"/>
      <c r="H22" s="57"/>
      <c r="I22" s="86"/>
      <c r="J22" s="57"/>
      <c r="K22" s="57"/>
      <c r="L22" s="136">
        <f t="shared" si="0"/>
        <v>1290204</v>
      </c>
    </row>
    <row r="23" spans="1:12" ht="21" customHeight="1" thickBot="1" x14ac:dyDescent="0.25">
      <c r="A23" s="166" t="s">
        <v>152</v>
      </c>
      <c r="B23" s="57"/>
      <c r="C23" s="57"/>
      <c r="D23" s="86"/>
      <c r="E23" s="86"/>
      <c r="F23" s="57">
        <v>8646515</v>
      </c>
      <c r="G23" s="57"/>
      <c r="H23" s="57"/>
      <c r="I23" s="86"/>
      <c r="J23" s="57"/>
      <c r="K23" s="57"/>
      <c r="L23" s="136">
        <f t="shared" si="0"/>
        <v>8646515</v>
      </c>
    </row>
    <row r="24" spans="1:12" ht="21" customHeight="1" thickBot="1" x14ac:dyDescent="0.25">
      <c r="A24" s="166" t="s">
        <v>153</v>
      </c>
      <c r="B24" s="57"/>
      <c r="C24" s="57"/>
      <c r="D24" s="86">
        <v>16157022</v>
      </c>
      <c r="E24" s="86"/>
      <c r="F24" s="57">
        <v>1043487</v>
      </c>
      <c r="G24" s="57"/>
      <c r="H24" s="57"/>
      <c r="I24" s="86"/>
      <c r="J24" s="57"/>
      <c r="K24" s="57"/>
      <c r="L24" s="136">
        <f t="shared" si="0"/>
        <v>17200509</v>
      </c>
    </row>
    <row r="25" spans="1:12" ht="21" customHeight="1" thickBot="1" x14ac:dyDescent="0.25">
      <c r="A25" s="166" t="s">
        <v>154</v>
      </c>
      <c r="B25" s="57"/>
      <c r="C25" s="57"/>
      <c r="D25" s="86">
        <v>279400</v>
      </c>
      <c r="E25" s="86"/>
      <c r="F25" s="57"/>
      <c r="G25" s="57"/>
      <c r="H25" s="57"/>
      <c r="I25" s="86"/>
      <c r="J25" s="57"/>
      <c r="K25" s="57"/>
      <c r="L25" s="136">
        <f t="shared" si="0"/>
        <v>279400</v>
      </c>
    </row>
    <row r="26" spans="1:12" ht="21" customHeight="1" thickBot="1" x14ac:dyDescent="0.25">
      <c r="A26" s="166" t="s">
        <v>240</v>
      </c>
      <c r="B26" s="57"/>
      <c r="C26" s="57"/>
      <c r="D26" s="86">
        <v>64000</v>
      </c>
      <c r="E26" s="86"/>
      <c r="F26" s="57"/>
      <c r="G26" s="57"/>
      <c r="H26" s="57"/>
      <c r="I26" s="86"/>
      <c r="J26" s="57"/>
      <c r="K26" s="57"/>
      <c r="L26" s="136">
        <f t="shared" si="0"/>
        <v>64000</v>
      </c>
    </row>
    <row r="27" spans="1:12" ht="21" customHeight="1" thickBot="1" x14ac:dyDescent="0.25">
      <c r="A27" s="166" t="s">
        <v>241</v>
      </c>
      <c r="B27" s="57"/>
      <c r="C27" s="57"/>
      <c r="D27" s="86"/>
      <c r="E27" s="86"/>
      <c r="F27" s="57"/>
      <c r="G27" s="57"/>
      <c r="H27" s="57"/>
      <c r="I27" s="86">
        <v>762452</v>
      </c>
      <c r="J27" s="57"/>
      <c r="K27" s="57"/>
      <c r="L27" s="136">
        <f t="shared" si="0"/>
        <v>762452</v>
      </c>
    </row>
    <row r="28" spans="1:12" ht="21" customHeight="1" thickBot="1" x14ac:dyDescent="0.25">
      <c r="A28" s="166" t="s">
        <v>148</v>
      </c>
      <c r="B28" s="57"/>
      <c r="C28" s="57"/>
      <c r="D28" s="86"/>
      <c r="E28" s="86"/>
      <c r="F28" s="57">
        <v>672388</v>
      </c>
      <c r="G28" s="57"/>
      <c r="H28" s="57"/>
      <c r="I28" s="86"/>
      <c r="J28" s="86"/>
      <c r="K28" s="57"/>
      <c r="L28" s="136">
        <f t="shared" si="0"/>
        <v>672388</v>
      </c>
    </row>
    <row r="29" spans="1:12" ht="21" customHeight="1" thickBot="1" x14ac:dyDescent="0.25">
      <c r="A29" s="169" t="s">
        <v>242</v>
      </c>
      <c r="B29" s="57"/>
      <c r="C29" s="57"/>
      <c r="D29" s="86"/>
      <c r="E29" s="86"/>
      <c r="F29" s="57">
        <v>10520657</v>
      </c>
      <c r="G29" s="57"/>
      <c r="H29" s="57"/>
      <c r="I29" s="86"/>
      <c r="J29" s="86"/>
      <c r="K29" s="57"/>
      <c r="L29" s="136">
        <f t="shared" si="0"/>
        <v>10520657</v>
      </c>
    </row>
    <row r="30" spans="1:12" ht="21" customHeight="1" thickBot="1" x14ac:dyDescent="0.25">
      <c r="A30" s="169" t="s">
        <v>356</v>
      </c>
      <c r="B30" s="57"/>
      <c r="C30" s="57"/>
      <c r="D30" s="86">
        <v>450000</v>
      </c>
      <c r="E30" s="86"/>
      <c r="F30" s="57"/>
      <c r="G30" s="57"/>
      <c r="H30" s="57"/>
      <c r="I30" s="86"/>
      <c r="J30" s="86"/>
      <c r="K30" s="57"/>
      <c r="L30" s="136">
        <f t="shared" si="0"/>
        <v>450000</v>
      </c>
    </row>
    <row r="31" spans="1:12" ht="21" customHeight="1" thickBot="1" x14ac:dyDescent="0.25">
      <c r="A31" s="169" t="s">
        <v>257</v>
      </c>
      <c r="B31" s="57"/>
      <c r="C31" s="57"/>
      <c r="D31" s="86">
        <v>2000000</v>
      </c>
      <c r="E31" s="86"/>
      <c r="F31" s="57"/>
      <c r="G31" s="57"/>
      <c r="H31" s="57"/>
      <c r="I31" s="86"/>
      <c r="J31" s="86"/>
      <c r="K31" s="57"/>
      <c r="L31" s="136">
        <f t="shared" si="0"/>
        <v>2000000</v>
      </c>
    </row>
    <row r="32" spans="1:12" ht="21" customHeight="1" thickBot="1" x14ac:dyDescent="0.25">
      <c r="A32" s="169" t="s">
        <v>122</v>
      </c>
      <c r="B32" s="57">
        <v>15000</v>
      </c>
      <c r="C32" s="57"/>
      <c r="D32" s="86">
        <v>4805390</v>
      </c>
      <c r="E32" s="86"/>
      <c r="F32" s="57">
        <v>2743487</v>
      </c>
      <c r="G32" s="57"/>
      <c r="H32" s="57"/>
      <c r="I32" s="86"/>
      <c r="J32" s="86"/>
      <c r="K32" s="57"/>
      <c r="L32" s="136">
        <f t="shared" si="0"/>
        <v>7563877</v>
      </c>
    </row>
    <row r="33" spans="1:12" ht="21" customHeight="1" thickBot="1" x14ac:dyDescent="0.25">
      <c r="A33" s="169" t="s">
        <v>267</v>
      </c>
      <c r="B33" s="57"/>
      <c r="C33" s="57"/>
      <c r="D33" s="86">
        <v>7293292</v>
      </c>
      <c r="E33" s="86"/>
      <c r="F33" s="57"/>
      <c r="G33" s="57"/>
      <c r="H33" s="57"/>
      <c r="I33" s="86"/>
      <c r="J33" s="86"/>
      <c r="K33" s="57"/>
      <c r="L33" s="136">
        <f t="shared" si="0"/>
        <v>7293292</v>
      </c>
    </row>
    <row r="34" spans="1:12" ht="28.5" customHeight="1" thickBot="1" x14ac:dyDescent="0.25">
      <c r="A34" s="169" t="s">
        <v>360</v>
      </c>
      <c r="B34" s="57"/>
      <c r="C34" s="57"/>
      <c r="D34" s="86"/>
      <c r="E34" s="86">
        <v>11991000</v>
      </c>
      <c r="F34" s="57"/>
      <c r="G34" s="57"/>
      <c r="H34" s="57"/>
      <c r="I34" s="86"/>
      <c r="J34" s="86"/>
      <c r="K34" s="57"/>
      <c r="L34" s="136">
        <f t="shared" si="0"/>
        <v>11991000</v>
      </c>
    </row>
    <row r="35" spans="1:12" ht="21" customHeight="1" thickBot="1" x14ac:dyDescent="0.25">
      <c r="A35" s="169" t="s">
        <v>204</v>
      </c>
      <c r="B35" s="57"/>
      <c r="C35" s="57"/>
      <c r="D35" s="86"/>
      <c r="E35" s="86">
        <v>1950000</v>
      </c>
      <c r="F35" s="57"/>
      <c r="G35" s="57"/>
      <c r="H35" s="57"/>
      <c r="I35" s="86"/>
      <c r="J35" s="86"/>
      <c r="K35" s="57"/>
      <c r="L35" s="136">
        <f t="shared" si="0"/>
        <v>1950000</v>
      </c>
    </row>
    <row r="36" spans="1:12" ht="21" customHeight="1" thickBot="1" x14ac:dyDescent="0.25">
      <c r="A36" s="167" t="s">
        <v>113</v>
      </c>
      <c r="B36" s="57"/>
      <c r="C36" s="57"/>
      <c r="D36" s="86"/>
      <c r="E36" s="86"/>
      <c r="F36" s="57">
        <v>5592209</v>
      </c>
      <c r="G36" s="57"/>
      <c r="H36" s="57"/>
      <c r="I36" s="86"/>
      <c r="J36" s="86"/>
      <c r="K36" s="57"/>
      <c r="L36" s="136">
        <f t="shared" si="0"/>
        <v>5592209</v>
      </c>
    </row>
    <row r="37" spans="1:12" ht="21" customHeight="1" thickBot="1" x14ac:dyDescent="0.25">
      <c r="A37" s="169" t="s">
        <v>119</v>
      </c>
      <c r="B37" s="57">
        <v>3338200</v>
      </c>
      <c r="C37" s="57">
        <v>611446</v>
      </c>
      <c r="D37" s="86">
        <v>1070577</v>
      </c>
      <c r="E37" s="86"/>
      <c r="F37" s="57"/>
      <c r="G37" s="57"/>
      <c r="H37" s="57"/>
      <c r="I37" s="71"/>
      <c r="J37" s="71"/>
      <c r="K37" s="57"/>
      <c r="L37" s="136">
        <f t="shared" si="0"/>
        <v>5020223</v>
      </c>
    </row>
    <row r="38" spans="1:12" ht="21" customHeight="1" thickBot="1" x14ac:dyDescent="0.25">
      <c r="A38" s="169" t="s">
        <v>155</v>
      </c>
      <c r="B38" s="57"/>
      <c r="C38" s="57"/>
      <c r="D38" s="86">
        <v>150000</v>
      </c>
      <c r="E38" s="86">
        <v>8357374</v>
      </c>
      <c r="F38" s="57">
        <v>10887659</v>
      </c>
      <c r="G38" s="57"/>
      <c r="H38" s="57"/>
      <c r="I38" s="86"/>
      <c r="J38" s="86"/>
      <c r="K38" s="57"/>
      <c r="L38" s="136">
        <f t="shared" si="0"/>
        <v>19395033</v>
      </c>
    </row>
    <row r="39" spans="1:12" s="444" customFormat="1" ht="13.5" thickBot="1" x14ac:dyDescent="0.25">
      <c r="A39" s="166" t="s">
        <v>118</v>
      </c>
      <c r="B39" s="57"/>
      <c r="C39" s="57"/>
      <c r="D39" s="86">
        <v>6673227</v>
      </c>
      <c r="E39" s="86"/>
      <c r="F39" s="57"/>
      <c r="G39" s="57"/>
      <c r="H39" s="57"/>
      <c r="I39" s="86"/>
      <c r="J39" s="57"/>
      <c r="K39" s="57">
        <v>7554365</v>
      </c>
      <c r="L39" s="136">
        <f t="shared" si="0"/>
        <v>14227592</v>
      </c>
    </row>
    <row r="40" spans="1:12" ht="13.5" thickBot="1" x14ac:dyDescent="0.25">
      <c r="A40" s="90" t="s">
        <v>14</v>
      </c>
      <c r="B40" s="93">
        <f t="shared" ref="B40:K40" si="1">SUM(B6:B39)</f>
        <v>496702347</v>
      </c>
      <c r="C40" s="93">
        <f t="shared" si="1"/>
        <v>54007929</v>
      </c>
      <c r="D40" s="93">
        <f t="shared" si="1"/>
        <v>184601179</v>
      </c>
      <c r="E40" s="93">
        <f t="shared" si="1"/>
        <v>22298374</v>
      </c>
      <c r="F40" s="93">
        <f t="shared" si="1"/>
        <v>107037288</v>
      </c>
      <c r="G40" s="93">
        <f t="shared" si="1"/>
        <v>8624861</v>
      </c>
      <c r="H40" s="93">
        <f t="shared" si="1"/>
        <v>2502737092</v>
      </c>
      <c r="I40" s="93">
        <f t="shared" si="1"/>
        <v>67431403</v>
      </c>
      <c r="J40" s="93">
        <f t="shared" si="1"/>
        <v>1500000</v>
      </c>
      <c r="K40" s="93">
        <f t="shared" si="1"/>
        <v>155276731</v>
      </c>
      <c r="L40" s="136">
        <f>SUM(B40:K40)</f>
        <v>3600217204</v>
      </c>
    </row>
    <row r="41" spans="1:12" x14ac:dyDescent="0.2">
      <c r="A41" s="94"/>
      <c r="B41" s="22"/>
      <c r="C41" s="22"/>
      <c r="D41" s="22"/>
      <c r="E41" s="22"/>
      <c r="F41" s="22"/>
      <c r="G41" s="22"/>
      <c r="H41" s="22"/>
      <c r="L41" s="87"/>
    </row>
    <row r="42" spans="1:12" x14ac:dyDescent="0.2">
      <c r="A42" s="95"/>
      <c r="B42" s="24"/>
      <c r="C42" s="24"/>
      <c r="D42" s="24"/>
      <c r="E42" s="24"/>
      <c r="F42" s="24"/>
      <c r="G42" s="24"/>
      <c r="H42" s="24"/>
    </row>
    <row r="43" spans="1:12" x14ac:dyDescent="0.2">
      <c r="A43" s="25"/>
      <c r="B43" s="81"/>
      <c r="C43" s="81"/>
      <c r="D43" s="81"/>
      <c r="E43" s="81"/>
      <c r="F43" s="81"/>
      <c r="G43" s="81"/>
      <c r="H43" s="81"/>
    </row>
    <row r="44" spans="1:12" x14ac:dyDescent="0.2">
      <c r="A44" s="25"/>
      <c r="B44" s="81"/>
      <c r="C44" s="81"/>
      <c r="D44" s="82"/>
      <c r="E44" s="81"/>
      <c r="F44" s="81"/>
      <c r="G44" s="81"/>
      <c r="H44" s="81"/>
      <c r="L44" s="87"/>
    </row>
    <row r="45" spans="1:12" x14ac:dyDescent="0.2">
      <c r="A45" s="25"/>
      <c r="B45" s="81"/>
      <c r="C45" s="81"/>
      <c r="D45" s="81"/>
      <c r="E45" s="81"/>
      <c r="F45" s="81"/>
      <c r="G45" s="81"/>
      <c r="H45" s="81"/>
    </row>
    <row r="46" spans="1:12" x14ac:dyDescent="0.2">
      <c r="A46" s="25"/>
      <c r="B46" s="81"/>
      <c r="C46" s="81"/>
      <c r="D46" s="81"/>
      <c r="E46" s="81"/>
      <c r="F46" s="81"/>
      <c r="G46" s="81"/>
      <c r="H46" s="81"/>
    </row>
    <row r="47" spans="1:12" x14ac:dyDescent="0.2">
      <c r="A47" s="25"/>
      <c r="B47" s="81"/>
      <c r="C47" s="81"/>
      <c r="D47" s="81"/>
      <c r="E47" s="81"/>
      <c r="F47" s="81"/>
      <c r="G47" s="81"/>
      <c r="H47" s="81"/>
    </row>
    <row r="48" spans="1:12" x14ac:dyDescent="0.2">
      <c r="A48" s="25"/>
      <c r="B48" s="81"/>
      <c r="C48" s="81"/>
      <c r="D48" s="81"/>
      <c r="E48" s="81"/>
      <c r="F48" s="81"/>
      <c r="G48" s="81"/>
      <c r="H48" s="81"/>
    </row>
    <row r="49" spans="1:9" x14ac:dyDescent="0.2">
      <c r="A49" s="25"/>
      <c r="B49" s="81"/>
      <c r="C49" s="81"/>
      <c r="D49" s="81"/>
      <c r="E49" s="81"/>
      <c r="F49" s="81"/>
      <c r="G49" s="81"/>
      <c r="H49" s="81"/>
    </row>
    <row r="50" spans="1:9" x14ac:dyDescent="0.2">
      <c r="A50" s="25"/>
      <c r="B50" s="81"/>
      <c r="C50" s="81"/>
      <c r="D50" s="81"/>
      <c r="E50" s="81"/>
      <c r="F50" s="81"/>
      <c r="G50" s="81"/>
      <c r="H50" s="81"/>
    </row>
    <row r="51" spans="1:9" x14ac:dyDescent="0.2">
      <c r="A51" s="25"/>
      <c r="B51" s="81"/>
      <c r="C51" s="81"/>
      <c r="D51" s="81"/>
      <c r="E51" s="81"/>
      <c r="F51" s="81"/>
      <c r="G51" s="81"/>
      <c r="H51" s="81"/>
    </row>
    <row r="52" spans="1:9" x14ac:dyDescent="0.2">
      <c r="A52" s="25"/>
      <c r="B52" s="81"/>
      <c r="C52" s="81"/>
      <c r="D52" s="81"/>
      <c r="E52" s="81"/>
      <c r="F52" s="81"/>
      <c r="G52" s="81"/>
      <c r="H52" s="81"/>
    </row>
    <row r="53" spans="1:9" x14ac:dyDescent="0.2">
      <c r="A53" s="25"/>
      <c r="B53" s="81"/>
      <c r="C53" s="81"/>
      <c r="D53" s="81"/>
      <c r="E53" s="81"/>
      <c r="F53" s="81"/>
      <c r="G53" s="81"/>
      <c r="H53" s="81"/>
    </row>
    <row r="54" spans="1:9" x14ac:dyDescent="0.2">
      <c r="A54" s="25"/>
      <c r="B54" s="81"/>
      <c r="C54" s="81"/>
      <c r="D54" s="81"/>
      <c r="E54" s="81"/>
      <c r="F54" s="81"/>
      <c r="G54" s="81"/>
      <c r="H54" s="81"/>
      <c r="I54" s="1"/>
    </row>
    <row r="55" spans="1:9" x14ac:dyDescent="0.2">
      <c r="A55" s="25"/>
      <c r="B55" s="81"/>
      <c r="C55" s="81"/>
      <c r="D55" s="81"/>
      <c r="E55" s="81"/>
      <c r="F55" s="81"/>
      <c r="G55" s="81"/>
      <c r="H55" s="81"/>
    </row>
    <row r="56" spans="1:9" x14ac:dyDescent="0.2">
      <c r="A56" s="25"/>
      <c r="B56" s="81"/>
      <c r="C56" s="81"/>
      <c r="D56" s="81"/>
      <c r="E56" s="81"/>
      <c r="F56" s="81"/>
      <c r="G56" s="81"/>
      <c r="H56" s="81"/>
    </row>
    <row r="57" spans="1:9" x14ac:dyDescent="0.2">
      <c r="A57" s="95"/>
      <c r="B57" s="83"/>
      <c r="C57" s="83"/>
      <c r="D57" s="83"/>
      <c r="E57" s="83"/>
      <c r="F57" s="83"/>
      <c r="G57" s="83"/>
      <c r="H57" s="83"/>
    </row>
    <row r="58" spans="1:9" x14ac:dyDescent="0.2">
      <c r="B58" s="1"/>
      <c r="C58" s="1"/>
      <c r="D58" s="1"/>
      <c r="E58" s="1"/>
      <c r="F58" s="1"/>
      <c r="G58" s="1"/>
      <c r="H58" s="1"/>
    </row>
    <row r="59" spans="1:9" x14ac:dyDescent="0.2">
      <c r="B59" s="1"/>
      <c r="C59" s="1"/>
      <c r="D59" s="1"/>
      <c r="E59" s="1"/>
      <c r="F59" s="1"/>
      <c r="G59" s="1"/>
      <c r="H59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&amp;R2.1)a. sz. melléklet
3/2019.(XII.14.)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5"/>
  <sheetViews>
    <sheetView view="pageLayout" topLeftCell="D1" zoomScaleNormal="100" workbookViewId="0">
      <selection activeCell="O7" sqref="O7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624"/>
      <c r="B3" s="625"/>
      <c r="C3" s="625"/>
      <c r="D3" s="625"/>
      <c r="E3" s="625"/>
      <c r="F3" s="625"/>
      <c r="G3" s="625"/>
      <c r="H3" s="625"/>
      <c r="I3" s="626"/>
    </row>
    <row r="5" spans="1:12" ht="12.75" customHeight="1" x14ac:dyDescent="0.2">
      <c r="A5" s="627" t="s">
        <v>310</v>
      </c>
      <c r="B5" s="627"/>
      <c r="C5" s="627"/>
      <c r="D5" s="627"/>
      <c r="E5" s="627"/>
      <c r="F5" s="627"/>
      <c r="G5" s="627"/>
      <c r="H5" s="627"/>
      <c r="I5" s="627"/>
      <c r="J5" s="627"/>
      <c r="K5" s="627"/>
      <c r="L5" s="627"/>
    </row>
    <row r="6" spans="1:12" ht="12.75" customHeight="1" x14ac:dyDescent="0.2">
      <c r="A6" s="627"/>
      <c r="B6" s="627"/>
      <c r="C6" s="627"/>
      <c r="D6" s="627"/>
      <c r="E6" s="627"/>
      <c r="F6" s="627"/>
      <c r="G6" s="627"/>
      <c r="H6" s="627"/>
      <c r="I6" s="627"/>
      <c r="J6" s="627"/>
      <c r="K6" s="627"/>
      <c r="L6" s="627"/>
    </row>
    <row r="7" spans="1:12" ht="13.5" thickBot="1" x14ac:dyDescent="0.25">
      <c r="I7" s="172"/>
    </row>
    <row r="8" spans="1:12" ht="102" customHeight="1" thickBot="1" x14ac:dyDescent="0.25">
      <c r="A8" s="628" t="s">
        <v>112</v>
      </c>
      <c r="B8" s="427" t="s">
        <v>132</v>
      </c>
      <c r="C8" s="170" t="s">
        <v>143</v>
      </c>
      <c r="D8" s="170" t="s">
        <v>134</v>
      </c>
      <c r="E8" s="170" t="s">
        <v>144</v>
      </c>
      <c r="F8" s="170" t="s">
        <v>140</v>
      </c>
      <c r="G8" s="170" t="s">
        <v>145</v>
      </c>
      <c r="H8" s="170" t="s">
        <v>136</v>
      </c>
      <c r="I8" s="170" t="s">
        <v>137</v>
      </c>
      <c r="J8" s="170" t="s">
        <v>138</v>
      </c>
      <c r="K8" s="170" t="s">
        <v>146</v>
      </c>
      <c r="L8" s="171" t="s">
        <v>24</v>
      </c>
    </row>
    <row r="9" spans="1:12" ht="21" customHeight="1" thickBot="1" x14ac:dyDescent="0.25">
      <c r="A9" s="629"/>
      <c r="B9" s="428" t="s">
        <v>288</v>
      </c>
      <c r="C9" s="428" t="s">
        <v>288</v>
      </c>
      <c r="D9" s="428" t="s">
        <v>288</v>
      </c>
      <c r="E9" s="428" t="s">
        <v>288</v>
      </c>
      <c r="F9" s="428" t="s">
        <v>288</v>
      </c>
      <c r="G9" s="428" t="s">
        <v>288</v>
      </c>
      <c r="H9" s="428" t="s">
        <v>288</v>
      </c>
      <c r="I9" s="428" t="s">
        <v>288</v>
      </c>
      <c r="J9" s="428" t="s">
        <v>288</v>
      </c>
      <c r="K9" s="428" t="s">
        <v>288</v>
      </c>
      <c r="L9" s="428" t="s">
        <v>288</v>
      </c>
    </row>
    <row r="10" spans="1:12" ht="40.5" customHeight="1" x14ac:dyDescent="0.2">
      <c r="A10" s="508" t="s">
        <v>124</v>
      </c>
      <c r="B10" s="403">
        <v>72334983</v>
      </c>
      <c r="C10" s="403">
        <v>14619059</v>
      </c>
      <c r="D10" s="423">
        <v>18637382</v>
      </c>
      <c r="E10" s="403"/>
      <c r="F10" s="527">
        <v>6687182</v>
      </c>
      <c r="G10" s="527"/>
      <c r="H10" s="527">
        <v>3686332</v>
      </c>
      <c r="I10" s="528"/>
      <c r="J10" s="424"/>
      <c r="K10" s="425"/>
      <c r="L10" s="426">
        <f>SUM(B10:K10)</f>
        <v>115964938</v>
      </c>
    </row>
    <row r="11" spans="1:12" ht="21" customHeight="1" x14ac:dyDescent="0.2">
      <c r="A11" s="400" t="s">
        <v>125</v>
      </c>
      <c r="B11" s="401">
        <v>7801711</v>
      </c>
      <c r="C11" s="401">
        <v>1552372</v>
      </c>
      <c r="D11" s="429">
        <v>348320</v>
      </c>
      <c r="E11" s="401"/>
      <c r="F11" s="401">
        <v>1890317</v>
      </c>
      <c r="G11" s="401"/>
      <c r="H11" s="401"/>
      <c r="I11" s="430"/>
      <c r="J11" s="431"/>
      <c r="K11" s="432"/>
      <c r="L11" s="426">
        <f>SUM(B11:K11)</f>
        <v>11592720</v>
      </c>
    </row>
    <row r="12" spans="1:12" ht="33" customHeight="1" thickBot="1" x14ac:dyDescent="0.25">
      <c r="A12" s="400" t="s">
        <v>354</v>
      </c>
      <c r="B12" s="162">
        <v>1321871</v>
      </c>
      <c r="C12" s="162">
        <v>277700</v>
      </c>
      <c r="D12" s="504">
        <v>151565</v>
      </c>
      <c r="E12" s="162"/>
      <c r="F12" s="162"/>
      <c r="G12" s="162"/>
      <c r="H12" s="162"/>
      <c r="I12" s="505"/>
      <c r="J12" s="506"/>
      <c r="K12" s="507"/>
      <c r="L12" s="426">
        <f>SUM(B12:K12)</f>
        <v>1751136</v>
      </c>
    </row>
    <row r="13" spans="1:12" s="61" customFormat="1" ht="21" customHeight="1" thickBot="1" x14ac:dyDescent="0.25">
      <c r="A13" s="433" t="s">
        <v>14</v>
      </c>
      <c r="B13" s="503">
        <f>SUM(B10:B12)</f>
        <v>81458565</v>
      </c>
      <c r="C13" s="503">
        <f t="shared" ref="C13:K13" si="0">SUM(C10:C12)</f>
        <v>16449131</v>
      </c>
      <c r="D13" s="503">
        <f t="shared" si="0"/>
        <v>19137267</v>
      </c>
      <c r="E13" s="503">
        <f t="shared" si="0"/>
        <v>0</v>
      </c>
      <c r="F13" s="503">
        <f t="shared" si="0"/>
        <v>8577499</v>
      </c>
      <c r="G13" s="503">
        <f t="shared" si="0"/>
        <v>0</v>
      </c>
      <c r="H13" s="503">
        <f t="shared" si="0"/>
        <v>3686332</v>
      </c>
      <c r="I13" s="503">
        <f t="shared" si="0"/>
        <v>0</v>
      </c>
      <c r="J13" s="503">
        <f t="shared" si="0"/>
        <v>0</v>
      </c>
      <c r="K13" s="503">
        <f t="shared" si="0"/>
        <v>0</v>
      </c>
      <c r="L13" s="420">
        <f>SUM(B13:K13)</f>
        <v>129308794</v>
      </c>
    </row>
    <row r="15" spans="1:12" x14ac:dyDescent="0.2">
      <c r="I15" s="2"/>
    </row>
    <row r="17" spans="1:8" x14ac:dyDescent="0.2">
      <c r="A17" s="94"/>
      <c r="B17" s="22"/>
      <c r="C17" s="22"/>
      <c r="D17" s="22" t="s">
        <v>80</v>
      </c>
      <c r="E17" s="22"/>
      <c r="F17" s="23"/>
      <c r="G17" s="23"/>
      <c r="H17" s="23"/>
    </row>
    <row r="18" spans="1:8" x14ac:dyDescent="0.2">
      <c r="A18" s="95"/>
      <c r="B18" s="24"/>
      <c r="C18" s="24"/>
      <c r="D18" s="24"/>
      <c r="E18" s="24"/>
      <c r="F18" s="24"/>
      <c r="G18" s="24"/>
      <c r="H18" s="24"/>
    </row>
    <row r="19" spans="1:8" x14ac:dyDescent="0.2">
      <c r="A19" s="25"/>
      <c r="B19" s="81"/>
      <c r="C19" s="81"/>
      <c r="D19" s="81"/>
      <c r="E19" s="81"/>
      <c r="F19" s="8"/>
      <c r="G19" s="8"/>
      <c r="H19" s="8"/>
    </row>
    <row r="20" spans="1:8" x14ac:dyDescent="0.2">
      <c r="A20" s="25"/>
      <c r="B20" s="81"/>
      <c r="C20" s="81"/>
      <c r="D20" s="82"/>
      <c r="E20" s="81"/>
      <c r="F20" s="8"/>
      <c r="G20" s="8"/>
      <c r="H20" s="8"/>
    </row>
    <row r="21" spans="1:8" x14ac:dyDescent="0.2">
      <c r="A21" s="25"/>
      <c r="B21" s="81"/>
      <c r="C21" s="81"/>
      <c r="D21" s="81"/>
      <c r="E21" s="81"/>
      <c r="F21" s="8"/>
      <c r="G21" s="8"/>
      <c r="H21" s="8"/>
    </row>
    <row r="22" spans="1:8" x14ac:dyDescent="0.2">
      <c r="A22" s="25"/>
      <c r="B22" s="81"/>
      <c r="C22" s="81"/>
      <c r="D22" s="81"/>
      <c r="E22" s="81"/>
      <c r="F22" s="8"/>
      <c r="G22" s="8"/>
      <c r="H22" s="8"/>
    </row>
    <row r="23" spans="1:8" x14ac:dyDescent="0.2">
      <c r="A23" s="25"/>
      <c r="B23" s="81"/>
      <c r="C23" s="81"/>
      <c r="D23" s="81"/>
      <c r="E23" s="81"/>
      <c r="F23" s="8"/>
      <c r="G23" s="8"/>
      <c r="H23" s="8"/>
    </row>
    <row r="24" spans="1:8" x14ac:dyDescent="0.2">
      <c r="A24" s="25"/>
      <c r="B24" s="81"/>
      <c r="C24" s="81"/>
      <c r="D24" s="81"/>
      <c r="E24" s="81"/>
      <c r="F24" s="8"/>
      <c r="G24" s="8"/>
      <c r="H24" s="8"/>
    </row>
    <row r="25" spans="1:8" x14ac:dyDescent="0.2">
      <c r="A25" s="25"/>
      <c r="B25" s="81"/>
      <c r="C25" s="81"/>
      <c r="D25" s="81"/>
      <c r="E25" s="81"/>
      <c r="F25" s="8"/>
      <c r="G25" s="8"/>
      <c r="H25" s="8"/>
    </row>
    <row r="26" spans="1:8" x14ac:dyDescent="0.2">
      <c r="A26" s="25"/>
      <c r="B26" s="81"/>
      <c r="C26" s="81"/>
      <c r="D26" s="81"/>
      <c r="E26" s="81"/>
      <c r="F26" s="8"/>
      <c r="G26" s="8"/>
      <c r="H26" s="8"/>
    </row>
    <row r="27" spans="1:8" x14ac:dyDescent="0.2">
      <c r="A27" s="25"/>
      <c r="B27" s="81"/>
      <c r="C27" s="81"/>
      <c r="D27" s="81"/>
      <c r="E27" s="81"/>
      <c r="F27" s="8"/>
      <c r="G27" s="8"/>
      <c r="H27" s="8"/>
    </row>
    <row r="28" spans="1:8" x14ac:dyDescent="0.2">
      <c r="A28" s="25"/>
      <c r="B28" s="81"/>
      <c r="C28" s="81"/>
      <c r="D28" s="81"/>
      <c r="E28" s="81"/>
      <c r="F28" s="8"/>
      <c r="G28" s="8"/>
      <c r="H28" s="8"/>
    </row>
    <row r="29" spans="1:8" x14ac:dyDescent="0.2">
      <c r="A29" s="25"/>
      <c r="B29" s="81"/>
      <c r="C29" s="81"/>
      <c r="D29" s="81"/>
      <c r="E29" s="81"/>
      <c r="F29" s="8"/>
      <c r="G29" s="8"/>
      <c r="H29" s="8"/>
    </row>
    <row r="30" spans="1:8" x14ac:dyDescent="0.2">
      <c r="A30" s="25"/>
      <c r="B30" s="81"/>
      <c r="C30" s="81"/>
      <c r="D30" s="81"/>
      <c r="E30" s="81"/>
      <c r="F30" s="8"/>
      <c r="G30" s="8"/>
      <c r="H30" s="8"/>
    </row>
    <row r="31" spans="1:8" x14ac:dyDescent="0.2">
      <c r="A31" s="25"/>
      <c r="B31" s="81"/>
      <c r="C31" s="81"/>
      <c r="D31" s="81"/>
      <c r="E31" s="81"/>
      <c r="F31" s="8"/>
      <c r="G31" s="8"/>
      <c r="H31" s="8"/>
    </row>
    <row r="32" spans="1:8" x14ac:dyDescent="0.2">
      <c r="A32" s="25"/>
      <c r="B32" s="81"/>
      <c r="C32" s="81"/>
      <c r="D32" s="81"/>
      <c r="E32" s="81"/>
      <c r="F32" s="8"/>
      <c r="G32" s="8"/>
      <c r="H32" s="8"/>
    </row>
    <row r="33" spans="1:8" x14ac:dyDescent="0.2">
      <c r="A33" s="95"/>
      <c r="B33" s="83"/>
      <c r="C33" s="83"/>
      <c r="D33" s="83"/>
      <c r="E33" s="83"/>
      <c r="F33" s="8"/>
      <c r="G33" s="8"/>
      <c r="H33" s="8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&amp;R2.2. sz. melléklet
3/2019.(XII.14.)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5"/>
  <sheetViews>
    <sheetView view="pageLayout" topLeftCell="C4" zoomScaleNormal="100" workbookViewId="0">
      <selection activeCell="G2" sqref="G2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624"/>
      <c r="B3" s="625"/>
      <c r="C3" s="625"/>
      <c r="D3" s="625"/>
      <c r="E3" s="625"/>
      <c r="F3" s="625"/>
      <c r="G3" s="625"/>
      <c r="H3" s="625"/>
      <c r="I3" s="626"/>
    </row>
    <row r="5" spans="1:12" ht="12.75" customHeight="1" x14ac:dyDescent="0.2">
      <c r="A5" s="627" t="s">
        <v>311</v>
      </c>
      <c r="B5" s="627"/>
      <c r="C5" s="627"/>
      <c r="D5" s="627"/>
      <c r="E5" s="627"/>
      <c r="F5" s="627"/>
      <c r="G5" s="627"/>
      <c r="H5" s="627"/>
      <c r="I5" s="627"/>
      <c r="J5" s="627"/>
      <c r="K5" s="627"/>
      <c r="L5" s="627"/>
    </row>
    <row r="6" spans="1:12" ht="12.75" customHeight="1" x14ac:dyDescent="0.2">
      <c r="A6" s="627"/>
      <c r="B6" s="627"/>
      <c r="C6" s="627"/>
      <c r="D6" s="627"/>
      <c r="E6" s="627"/>
      <c r="F6" s="627"/>
      <c r="G6" s="627"/>
      <c r="H6" s="627"/>
      <c r="I6" s="627"/>
      <c r="J6" s="627"/>
      <c r="K6" s="627"/>
      <c r="L6" s="627"/>
    </row>
    <row r="7" spans="1:12" ht="13.5" thickBot="1" x14ac:dyDescent="0.25">
      <c r="I7" s="172"/>
    </row>
    <row r="8" spans="1:12" ht="102" customHeight="1" thickBot="1" x14ac:dyDescent="0.25">
      <c r="A8" s="628" t="s">
        <v>112</v>
      </c>
      <c r="B8" s="427" t="s">
        <v>132</v>
      </c>
      <c r="C8" s="170" t="s">
        <v>143</v>
      </c>
      <c r="D8" s="170" t="s">
        <v>134</v>
      </c>
      <c r="E8" s="170" t="s">
        <v>144</v>
      </c>
      <c r="F8" s="170" t="s">
        <v>140</v>
      </c>
      <c r="G8" s="170" t="s">
        <v>145</v>
      </c>
      <c r="H8" s="170" t="s">
        <v>136</v>
      </c>
      <c r="I8" s="170" t="s">
        <v>137</v>
      </c>
      <c r="J8" s="170" t="s">
        <v>138</v>
      </c>
      <c r="K8" s="170" t="s">
        <v>146</v>
      </c>
      <c r="L8" s="171" t="s">
        <v>24</v>
      </c>
    </row>
    <row r="9" spans="1:12" ht="21" customHeight="1" thickBot="1" x14ac:dyDescent="0.25">
      <c r="A9" s="629"/>
      <c r="B9" s="428" t="s">
        <v>288</v>
      </c>
      <c r="C9" s="428" t="s">
        <v>288</v>
      </c>
      <c r="D9" s="428" t="s">
        <v>288</v>
      </c>
      <c r="E9" s="428" t="s">
        <v>288</v>
      </c>
      <c r="F9" s="428" t="s">
        <v>288</v>
      </c>
      <c r="G9" s="428" t="s">
        <v>288</v>
      </c>
      <c r="H9" s="428" t="s">
        <v>288</v>
      </c>
      <c r="I9" s="428" t="s">
        <v>288</v>
      </c>
      <c r="J9" s="428" t="s">
        <v>288</v>
      </c>
      <c r="K9" s="428" t="s">
        <v>288</v>
      </c>
      <c r="L9" s="428" t="s">
        <v>288</v>
      </c>
    </row>
    <row r="10" spans="1:12" ht="40.5" customHeight="1" x14ac:dyDescent="0.2">
      <c r="A10" s="508" t="s">
        <v>124</v>
      </c>
      <c r="B10" s="403">
        <v>72334983</v>
      </c>
      <c r="C10" s="403">
        <v>14619059</v>
      </c>
      <c r="D10" s="423">
        <v>18637382</v>
      </c>
      <c r="E10" s="403"/>
      <c r="F10" s="527">
        <v>6687182</v>
      </c>
      <c r="G10" s="527"/>
      <c r="H10" s="527">
        <v>3686332</v>
      </c>
      <c r="I10" s="528"/>
      <c r="J10" s="424"/>
      <c r="K10" s="425"/>
      <c r="L10" s="426">
        <f>SUM(B10:K10)</f>
        <v>115964938</v>
      </c>
    </row>
    <row r="11" spans="1:12" ht="21" customHeight="1" x14ac:dyDescent="0.2">
      <c r="A11" s="400" t="s">
        <v>125</v>
      </c>
      <c r="B11" s="401">
        <v>7801711</v>
      </c>
      <c r="C11" s="401">
        <v>1552372</v>
      </c>
      <c r="D11" s="429">
        <v>348320</v>
      </c>
      <c r="E11" s="401"/>
      <c r="F11" s="401">
        <v>1890317</v>
      </c>
      <c r="G11" s="401"/>
      <c r="H11" s="401"/>
      <c r="I11" s="430"/>
      <c r="J11" s="431"/>
      <c r="K11" s="432"/>
      <c r="L11" s="426">
        <f>SUM(B11:K11)</f>
        <v>11592720</v>
      </c>
    </row>
    <row r="12" spans="1:12" ht="33" customHeight="1" thickBot="1" x14ac:dyDescent="0.25">
      <c r="A12" s="400" t="s">
        <v>354</v>
      </c>
      <c r="B12" s="162">
        <v>1321871</v>
      </c>
      <c r="C12" s="162">
        <v>277700</v>
      </c>
      <c r="D12" s="504">
        <v>151565</v>
      </c>
      <c r="E12" s="162"/>
      <c r="F12" s="162"/>
      <c r="G12" s="162"/>
      <c r="H12" s="162"/>
      <c r="I12" s="505"/>
      <c r="J12" s="506"/>
      <c r="K12" s="507"/>
      <c r="L12" s="426">
        <f>SUM(B12:K12)</f>
        <v>1751136</v>
      </c>
    </row>
    <row r="13" spans="1:12" s="61" customFormat="1" ht="21" customHeight="1" thickBot="1" x14ac:dyDescent="0.25">
      <c r="A13" s="433" t="s">
        <v>14</v>
      </c>
      <c r="B13" s="434">
        <f>SUM(B10:B12)</f>
        <v>81458565</v>
      </c>
      <c r="C13" s="434">
        <f t="shared" ref="C13:K13" si="0">SUM(C10:C12)</f>
        <v>16449131</v>
      </c>
      <c r="D13" s="434">
        <f t="shared" si="0"/>
        <v>19137267</v>
      </c>
      <c r="E13" s="434">
        <f t="shared" si="0"/>
        <v>0</v>
      </c>
      <c r="F13" s="434">
        <f t="shared" si="0"/>
        <v>8577499</v>
      </c>
      <c r="G13" s="434">
        <f t="shared" si="0"/>
        <v>0</v>
      </c>
      <c r="H13" s="434">
        <f t="shared" si="0"/>
        <v>3686332</v>
      </c>
      <c r="I13" s="434">
        <f t="shared" si="0"/>
        <v>0</v>
      </c>
      <c r="J13" s="434">
        <f t="shared" si="0"/>
        <v>0</v>
      </c>
      <c r="K13" s="434">
        <f t="shared" si="0"/>
        <v>0</v>
      </c>
      <c r="L13" s="420">
        <f>SUM(B13:K13)</f>
        <v>129308794</v>
      </c>
    </row>
    <row r="15" spans="1:12" x14ac:dyDescent="0.2">
      <c r="I15" s="2"/>
    </row>
    <row r="16" spans="1:12" x14ac:dyDescent="0.2">
      <c r="B16" s="87"/>
    </row>
    <row r="17" spans="1:8" x14ac:dyDescent="0.2">
      <c r="A17" s="94"/>
      <c r="B17" s="22"/>
      <c r="C17" s="22"/>
      <c r="D17" s="22" t="s">
        <v>80</v>
      </c>
      <c r="E17" s="22"/>
      <c r="F17" s="23"/>
      <c r="G17" s="23"/>
      <c r="H17" s="23"/>
    </row>
    <row r="18" spans="1:8" x14ac:dyDescent="0.2">
      <c r="A18" s="95"/>
      <c r="B18" s="24"/>
      <c r="C18" s="24"/>
      <c r="D18" s="24"/>
      <c r="E18" s="24"/>
      <c r="F18" s="24"/>
      <c r="G18" s="24"/>
      <c r="H18" s="24"/>
    </row>
    <row r="19" spans="1:8" x14ac:dyDescent="0.2">
      <c r="A19" s="25"/>
      <c r="B19" s="81"/>
      <c r="C19" s="81"/>
      <c r="D19" s="81"/>
      <c r="E19" s="81"/>
      <c r="F19" s="8"/>
      <c r="G19" s="8"/>
      <c r="H19" s="8"/>
    </row>
    <row r="20" spans="1:8" x14ac:dyDescent="0.2">
      <c r="A20" s="25"/>
      <c r="B20" s="81"/>
      <c r="C20" s="81"/>
      <c r="D20" s="82"/>
      <c r="E20" s="81"/>
      <c r="F20" s="8"/>
      <c r="G20" s="8"/>
      <c r="H20" s="8"/>
    </row>
    <row r="21" spans="1:8" x14ac:dyDescent="0.2">
      <c r="A21" s="25"/>
      <c r="B21" s="81"/>
      <c r="C21" s="81"/>
      <c r="D21" s="81"/>
      <c r="E21" s="81"/>
      <c r="F21" s="8"/>
      <c r="G21" s="8"/>
      <c r="H21" s="8"/>
    </row>
    <row r="22" spans="1:8" x14ac:dyDescent="0.2">
      <c r="A22" s="25"/>
      <c r="B22" s="81"/>
      <c r="C22" s="81"/>
      <c r="D22" s="81"/>
      <c r="E22" s="81"/>
      <c r="F22" s="8"/>
      <c r="G22" s="8"/>
      <c r="H22" s="8"/>
    </row>
    <row r="23" spans="1:8" x14ac:dyDescent="0.2">
      <c r="A23" s="25"/>
      <c r="B23" s="81"/>
      <c r="C23" s="81"/>
      <c r="D23" s="81"/>
      <c r="E23" s="81"/>
      <c r="F23" s="8"/>
      <c r="G23" s="8"/>
      <c r="H23" s="8"/>
    </row>
    <row r="24" spans="1:8" x14ac:dyDescent="0.2">
      <c r="A24" s="25"/>
      <c r="B24" s="81"/>
      <c r="C24" s="81"/>
      <c r="D24" s="81"/>
      <c r="E24" s="81"/>
      <c r="F24" s="8"/>
      <c r="G24" s="8"/>
      <c r="H24" s="8"/>
    </row>
    <row r="25" spans="1:8" x14ac:dyDescent="0.2">
      <c r="A25" s="25"/>
      <c r="B25" s="81"/>
      <c r="C25" s="81"/>
      <c r="D25" s="81"/>
      <c r="E25" s="81"/>
      <c r="F25" s="8"/>
      <c r="G25" s="8"/>
      <c r="H25" s="8"/>
    </row>
    <row r="26" spans="1:8" x14ac:dyDescent="0.2">
      <c r="A26" s="25"/>
      <c r="B26" s="81"/>
      <c r="C26" s="81"/>
      <c r="D26" s="81"/>
      <c r="E26" s="81"/>
      <c r="F26" s="8"/>
      <c r="G26" s="8"/>
      <c r="H26" s="8"/>
    </row>
    <row r="27" spans="1:8" x14ac:dyDescent="0.2">
      <c r="A27" s="25"/>
      <c r="B27" s="81"/>
      <c r="C27" s="81"/>
      <c r="D27" s="81"/>
      <c r="E27" s="81"/>
      <c r="F27" s="8"/>
      <c r="G27" s="8"/>
      <c r="H27" s="8"/>
    </row>
    <row r="28" spans="1:8" x14ac:dyDescent="0.2">
      <c r="A28" s="25"/>
      <c r="B28" s="81"/>
      <c r="C28" s="81"/>
      <c r="D28" s="81"/>
      <c r="E28" s="81"/>
      <c r="F28" s="8"/>
      <c r="G28" s="8"/>
      <c r="H28" s="8"/>
    </row>
    <row r="29" spans="1:8" x14ac:dyDescent="0.2">
      <c r="A29" s="25"/>
      <c r="B29" s="81"/>
      <c r="C29" s="81"/>
      <c r="D29" s="81"/>
      <c r="E29" s="81"/>
      <c r="F29" s="8"/>
      <c r="G29" s="8"/>
      <c r="H29" s="8"/>
    </row>
    <row r="30" spans="1:8" x14ac:dyDescent="0.2">
      <c r="A30" s="25"/>
      <c r="B30" s="81"/>
      <c r="C30" s="81"/>
      <c r="D30" s="81"/>
      <c r="E30" s="81"/>
      <c r="F30" s="8"/>
      <c r="G30" s="8"/>
      <c r="H30" s="8"/>
    </row>
    <row r="31" spans="1:8" x14ac:dyDescent="0.2">
      <c r="A31" s="25"/>
      <c r="B31" s="81"/>
      <c r="C31" s="81"/>
      <c r="D31" s="81"/>
      <c r="E31" s="81"/>
      <c r="F31" s="8"/>
      <c r="G31" s="8"/>
      <c r="H31" s="8"/>
    </row>
    <row r="32" spans="1:8" x14ac:dyDescent="0.2">
      <c r="A32" s="25"/>
      <c r="B32" s="81"/>
      <c r="C32" s="81"/>
      <c r="D32" s="81"/>
      <c r="E32" s="81"/>
      <c r="F32" s="8"/>
      <c r="G32" s="8"/>
      <c r="H32" s="8"/>
    </row>
    <row r="33" spans="1:8" x14ac:dyDescent="0.2">
      <c r="A33" s="95"/>
      <c r="B33" s="83"/>
      <c r="C33" s="83"/>
      <c r="D33" s="83"/>
      <c r="E33" s="83"/>
      <c r="F33" s="8"/>
      <c r="G33" s="8"/>
      <c r="H33" s="8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&amp;R2.2)a. sz. melléklet
3/2019.(XII.14.)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Layout" topLeftCell="B1" zoomScaleNormal="100" workbookViewId="0">
      <selection activeCell="P3" sqref="P3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30" t="s">
        <v>290</v>
      </c>
      <c r="B1" s="630"/>
      <c r="C1" s="630"/>
      <c r="D1" s="630"/>
      <c r="E1" s="630"/>
      <c r="F1" s="630"/>
    </row>
    <row r="2" spans="1:12" x14ac:dyDescent="0.2">
      <c r="A2" s="630"/>
      <c r="B2" s="630"/>
      <c r="C2" s="630"/>
      <c r="D2" s="630"/>
      <c r="E2" s="630"/>
      <c r="F2" s="630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10" customFormat="1" ht="102" customHeight="1" x14ac:dyDescent="0.2">
      <c r="A6" s="631" t="s">
        <v>112</v>
      </c>
      <c r="B6" s="326" t="s">
        <v>132</v>
      </c>
      <c r="C6" s="326" t="s">
        <v>143</v>
      </c>
      <c r="D6" s="326" t="s">
        <v>134</v>
      </c>
      <c r="E6" s="326" t="s">
        <v>144</v>
      </c>
      <c r="F6" s="326" t="s">
        <v>140</v>
      </c>
      <c r="G6" s="326" t="s">
        <v>145</v>
      </c>
      <c r="H6" s="326" t="s">
        <v>136</v>
      </c>
      <c r="I6" s="326" t="s">
        <v>137</v>
      </c>
      <c r="J6" s="326" t="s">
        <v>138</v>
      </c>
      <c r="K6" s="326" t="s">
        <v>146</v>
      </c>
      <c r="L6" s="327" t="s">
        <v>24</v>
      </c>
    </row>
    <row r="7" spans="1:12" s="310" customFormat="1" ht="21" customHeight="1" x14ac:dyDescent="0.2">
      <c r="A7" s="632"/>
      <c r="B7" s="334" t="s">
        <v>288</v>
      </c>
      <c r="C7" s="334" t="s">
        <v>288</v>
      </c>
      <c r="D7" s="334" t="s">
        <v>288</v>
      </c>
      <c r="E7" s="334" t="s">
        <v>288</v>
      </c>
      <c r="F7" s="334" t="s">
        <v>288</v>
      </c>
      <c r="G7" s="334" t="s">
        <v>288</v>
      </c>
      <c r="H7" s="334" t="s">
        <v>288</v>
      </c>
      <c r="I7" s="334" t="s">
        <v>288</v>
      </c>
      <c r="J7" s="334" t="s">
        <v>288</v>
      </c>
      <c r="K7" s="334" t="s">
        <v>288</v>
      </c>
      <c r="L7" s="334" t="s">
        <v>288</v>
      </c>
    </row>
    <row r="8" spans="1:12" s="310" customFormat="1" x14ac:dyDescent="0.2">
      <c r="A8" s="328" t="s">
        <v>126</v>
      </c>
      <c r="B8" s="162"/>
      <c r="C8" s="162"/>
      <c r="D8" s="162">
        <v>671000</v>
      </c>
      <c r="E8" s="335"/>
      <c r="F8" s="336"/>
      <c r="G8" s="337"/>
      <c r="H8" s="224"/>
      <c r="I8" s="269"/>
      <c r="J8" s="269"/>
      <c r="K8" s="269"/>
      <c r="L8" s="329">
        <f>SUM(B8:K8)</f>
        <v>671000</v>
      </c>
    </row>
    <row r="9" spans="1:12" s="310" customFormat="1" x14ac:dyDescent="0.2">
      <c r="A9" s="328" t="s">
        <v>127</v>
      </c>
      <c r="B9" s="162">
        <v>5864200</v>
      </c>
      <c r="C9" s="162">
        <v>1153790</v>
      </c>
      <c r="D9" s="162">
        <v>5090456</v>
      </c>
      <c r="E9" s="335"/>
      <c r="F9" s="337">
        <v>438750</v>
      </c>
      <c r="G9" s="337"/>
      <c r="H9" s="224"/>
      <c r="I9" s="269"/>
      <c r="J9" s="269"/>
      <c r="K9" s="269"/>
      <c r="L9" s="329">
        <f>SUM(B9:K9)</f>
        <v>12547196</v>
      </c>
    </row>
    <row r="10" spans="1:12" s="310" customFormat="1" x14ac:dyDescent="0.2">
      <c r="A10" s="328" t="s">
        <v>128</v>
      </c>
      <c r="B10" s="162"/>
      <c r="C10" s="162"/>
      <c r="D10" s="162">
        <v>314000</v>
      </c>
      <c r="E10" s="335"/>
      <c r="F10" s="337">
        <v>236250</v>
      </c>
      <c r="G10" s="338"/>
      <c r="H10" s="224"/>
      <c r="I10" s="269"/>
      <c r="J10" s="269"/>
      <c r="K10" s="269"/>
      <c r="L10" s="329">
        <f>SUM(B10:K10)</f>
        <v>550250</v>
      </c>
    </row>
    <row r="11" spans="1:12" s="310" customFormat="1" ht="25.5" x14ac:dyDescent="0.2">
      <c r="A11" s="330" t="s">
        <v>129</v>
      </c>
      <c r="B11" s="162">
        <v>1122594</v>
      </c>
      <c r="C11" s="162">
        <v>400720</v>
      </c>
      <c r="D11" s="162">
        <v>120000</v>
      </c>
      <c r="E11" s="162"/>
      <c r="F11" s="162"/>
      <c r="G11" s="162"/>
      <c r="H11" s="224"/>
      <c r="I11" s="269"/>
      <c r="J11" s="269"/>
      <c r="K11" s="269"/>
      <c r="L11" s="329">
        <f>SUM(B11:K11)</f>
        <v>1643314</v>
      </c>
    </row>
    <row r="12" spans="1:12" s="333" customFormat="1" ht="24" customHeight="1" thickBot="1" x14ac:dyDescent="0.25">
      <c r="A12" s="331" t="s">
        <v>71</v>
      </c>
      <c r="B12" s="332">
        <f>SUM(B8:B11)</f>
        <v>6986794</v>
      </c>
      <c r="C12" s="332">
        <f t="shared" ref="C12:L12" si="0">SUM(C8:C11)</f>
        <v>1554510</v>
      </c>
      <c r="D12" s="332">
        <f t="shared" si="0"/>
        <v>6195456</v>
      </c>
      <c r="E12" s="332">
        <f t="shared" si="0"/>
        <v>0</v>
      </c>
      <c r="F12" s="332">
        <f t="shared" si="0"/>
        <v>675000</v>
      </c>
      <c r="G12" s="332">
        <f t="shared" si="0"/>
        <v>0</v>
      </c>
      <c r="H12" s="332">
        <f t="shared" si="0"/>
        <v>0</v>
      </c>
      <c r="I12" s="332">
        <f t="shared" si="0"/>
        <v>0</v>
      </c>
      <c r="J12" s="332">
        <f t="shared" si="0"/>
        <v>0</v>
      </c>
      <c r="K12" s="332">
        <f t="shared" si="0"/>
        <v>0</v>
      </c>
      <c r="L12" s="332">
        <f t="shared" si="0"/>
        <v>15411760</v>
      </c>
    </row>
  </sheetData>
  <mergeCells count="2">
    <mergeCell ref="A1:F2"/>
    <mergeCell ref="A6:A7"/>
  </mergeCells>
  <pageMargins left="0.74803149606299213" right="0.74803149606299213" top="0.98425196850393704" bottom="0.98425196850393704" header="0.51181102362204722" footer="0.51181102362204722"/>
  <pageSetup paperSize="9" scale="43" orientation="landscape" r:id="rId1"/>
  <headerFooter alignWithMargins="0">
    <oddHeader>&amp;R2.3. sz. melléklet
3/2019.(XII.14.)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Layout" topLeftCell="B1" zoomScaleNormal="100" workbookViewId="0">
      <selection activeCell="O6" sqref="O6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30" t="s">
        <v>309</v>
      </c>
      <c r="B1" s="630"/>
      <c r="C1" s="630"/>
      <c r="D1" s="630"/>
      <c r="E1" s="630"/>
      <c r="F1" s="630"/>
    </row>
    <row r="2" spans="1:12" x14ac:dyDescent="0.2">
      <c r="A2" s="630"/>
      <c r="B2" s="630"/>
      <c r="C2" s="630"/>
      <c r="D2" s="630"/>
      <c r="E2" s="630"/>
      <c r="F2" s="630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10" customFormat="1" ht="102" customHeight="1" x14ac:dyDescent="0.2">
      <c r="A6" s="631" t="s">
        <v>112</v>
      </c>
      <c r="B6" s="326" t="s">
        <v>132</v>
      </c>
      <c r="C6" s="326" t="s">
        <v>143</v>
      </c>
      <c r="D6" s="326" t="s">
        <v>134</v>
      </c>
      <c r="E6" s="326" t="s">
        <v>144</v>
      </c>
      <c r="F6" s="326" t="s">
        <v>140</v>
      </c>
      <c r="G6" s="326" t="s">
        <v>145</v>
      </c>
      <c r="H6" s="326" t="s">
        <v>136</v>
      </c>
      <c r="I6" s="326" t="s">
        <v>137</v>
      </c>
      <c r="J6" s="326" t="s">
        <v>138</v>
      </c>
      <c r="K6" s="326" t="s">
        <v>146</v>
      </c>
      <c r="L6" s="327" t="s">
        <v>24</v>
      </c>
    </row>
    <row r="7" spans="1:12" s="310" customFormat="1" ht="21" customHeight="1" x14ac:dyDescent="0.2">
      <c r="A7" s="632"/>
      <c r="B7" s="334" t="s">
        <v>288</v>
      </c>
      <c r="C7" s="334" t="s">
        <v>288</v>
      </c>
      <c r="D7" s="334" t="s">
        <v>288</v>
      </c>
      <c r="E7" s="334" t="s">
        <v>288</v>
      </c>
      <c r="F7" s="334" t="s">
        <v>288</v>
      </c>
      <c r="G7" s="334" t="s">
        <v>288</v>
      </c>
      <c r="H7" s="334" t="s">
        <v>288</v>
      </c>
      <c r="I7" s="334" t="s">
        <v>288</v>
      </c>
      <c r="J7" s="334" t="s">
        <v>288</v>
      </c>
      <c r="K7" s="334" t="s">
        <v>288</v>
      </c>
      <c r="L7" s="334" t="s">
        <v>288</v>
      </c>
    </row>
    <row r="8" spans="1:12" s="310" customFormat="1" x14ac:dyDescent="0.2">
      <c r="A8" s="328" t="s">
        <v>126</v>
      </c>
      <c r="B8" s="162"/>
      <c r="C8" s="162"/>
      <c r="D8" s="162">
        <v>671000</v>
      </c>
      <c r="E8" s="335"/>
      <c r="F8" s="336"/>
      <c r="G8" s="337"/>
      <c r="H8" s="224"/>
      <c r="I8" s="269"/>
      <c r="J8" s="269"/>
      <c r="K8" s="269"/>
      <c r="L8" s="329">
        <f>SUM(B8:K8)</f>
        <v>671000</v>
      </c>
    </row>
    <row r="9" spans="1:12" s="310" customFormat="1" x14ac:dyDescent="0.2">
      <c r="A9" s="328" t="s">
        <v>127</v>
      </c>
      <c r="B9" s="162">
        <v>5864200</v>
      </c>
      <c r="C9" s="162">
        <v>1153790</v>
      </c>
      <c r="D9" s="162">
        <v>5090456</v>
      </c>
      <c r="E9" s="335"/>
      <c r="F9" s="337">
        <v>438750</v>
      </c>
      <c r="G9" s="337"/>
      <c r="H9" s="224"/>
      <c r="I9" s="269"/>
      <c r="J9" s="269"/>
      <c r="K9" s="269"/>
      <c r="L9" s="329">
        <f>SUM(B9:K9)</f>
        <v>12547196</v>
      </c>
    </row>
    <row r="10" spans="1:12" s="310" customFormat="1" x14ac:dyDescent="0.2">
      <c r="A10" s="328" t="s">
        <v>128</v>
      </c>
      <c r="B10" s="162"/>
      <c r="C10" s="162"/>
      <c r="D10" s="162">
        <v>314000</v>
      </c>
      <c r="E10" s="335"/>
      <c r="F10" s="337">
        <v>236250</v>
      </c>
      <c r="G10" s="338"/>
      <c r="H10" s="224"/>
      <c r="I10" s="269"/>
      <c r="J10" s="269"/>
      <c r="K10" s="269"/>
      <c r="L10" s="329">
        <f>SUM(B10:K10)</f>
        <v>550250</v>
      </c>
    </row>
    <row r="11" spans="1:12" s="310" customFormat="1" ht="25.5" x14ac:dyDescent="0.2">
      <c r="A11" s="330" t="s">
        <v>129</v>
      </c>
      <c r="B11" s="162">
        <v>1379800</v>
      </c>
      <c r="C11" s="162">
        <v>400720</v>
      </c>
      <c r="D11" s="162">
        <v>120000</v>
      </c>
      <c r="E11" s="162"/>
      <c r="F11" s="162"/>
      <c r="G11" s="162"/>
      <c r="H11" s="224"/>
      <c r="I11" s="269"/>
      <c r="J11" s="269"/>
      <c r="K11" s="269"/>
      <c r="L11" s="329">
        <f>SUM(B11:K11)</f>
        <v>1900520</v>
      </c>
    </row>
    <row r="12" spans="1:12" s="333" customFormat="1" ht="24" customHeight="1" thickBot="1" x14ac:dyDescent="0.25">
      <c r="A12" s="331" t="s">
        <v>71</v>
      </c>
      <c r="B12" s="332">
        <f>SUM(B8:B11)</f>
        <v>7244000</v>
      </c>
      <c r="C12" s="332">
        <f t="shared" ref="C12:L12" si="0">SUM(C8:C11)</f>
        <v>1554510</v>
      </c>
      <c r="D12" s="332">
        <f t="shared" si="0"/>
        <v>6195456</v>
      </c>
      <c r="E12" s="332">
        <f t="shared" si="0"/>
        <v>0</v>
      </c>
      <c r="F12" s="332">
        <f t="shared" si="0"/>
        <v>675000</v>
      </c>
      <c r="G12" s="332">
        <f t="shared" si="0"/>
        <v>0</v>
      </c>
      <c r="H12" s="332">
        <f t="shared" si="0"/>
        <v>0</v>
      </c>
      <c r="I12" s="332">
        <f t="shared" si="0"/>
        <v>0</v>
      </c>
      <c r="J12" s="332">
        <f t="shared" si="0"/>
        <v>0</v>
      </c>
      <c r="K12" s="332">
        <f t="shared" si="0"/>
        <v>0</v>
      </c>
      <c r="L12" s="332">
        <f t="shared" si="0"/>
        <v>15668966</v>
      </c>
    </row>
  </sheetData>
  <mergeCells count="2">
    <mergeCell ref="A1:F2"/>
    <mergeCell ref="A6:A7"/>
  </mergeCells>
  <pageMargins left="0.74803149606299213" right="0.74803149606299213" top="0.98425196850393704" bottom="0.98425196850393704" header="0.51181102362204722" footer="0.51181102362204722"/>
  <pageSetup paperSize="9" scale="43" orientation="landscape" r:id="rId1"/>
  <headerFooter alignWithMargins="0">
    <oddHeader>&amp;R2.3)a. sz. melléklet
3/2019.(XII.14.)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45"/>
  <sheetViews>
    <sheetView view="pageLayout" zoomScaleNormal="100" workbookViewId="0">
      <selection activeCell="D5" sqref="D5:E6"/>
    </sheetView>
  </sheetViews>
  <sheetFormatPr defaultRowHeight="12.75" x14ac:dyDescent="0.2"/>
  <cols>
    <col min="1" max="1" width="5.28515625" customWidth="1"/>
    <col min="2" max="2" width="52" customWidth="1"/>
    <col min="3" max="3" width="22.5703125" style="551" customWidth="1"/>
    <col min="4" max="6" width="17.7109375" customWidth="1"/>
    <col min="7" max="7" width="15.140625" customWidth="1"/>
    <col min="8" max="8" width="16.42578125" bestFit="1" customWidth="1"/>
    <col min="10" max="10" width="13.7109375" bestFit="1" customWidth="1"/>
    <col min="11" max="11" width="10" bestFit="1" customWidth="1"/>
  </cols>
  <sheetData>
    <row r="1" spans="2:10" ht="7.5" customHeight="1" x14ac:dyDescent="0.2"/>
    <row r="2" spans="2:10" ht="30" customHeight="1" x14ac:dyDescent="0.2">
      <c r="B2" s="612" t="s">
        <v>291</v>
      </c>
      <c r="C2" s="612"/>
      <c r="D2" s="612"/>
      <c r="E2" s="612"/>
      <c r="F2" s="612"/>
    </row>
    <row r="3" spans="2:10" ht="4.5" customHeight="1" thickBot="1" x14ac:dyDescent="0.25">
      <c r="B3" s="612"/>
      <c r="C3" s="612"/>
      <c r="D3" s="612"/>
      <c r="E3" s="612"/>
      <c r="F3" s="612"/>
    </row>
    <row r="4" spans="2:10" ht="3.75" hidden="1" customHeight="1" thickBot="1" x14ac:dyDescent="0.3">
      <c r="B4" s="11"/>
      <c r="C4" s="552"/>
      <c r="D4" s="11"/>
      <c r="E4" s="11"/>
      <c r="F4" s="16" t="s">
        <v>26</v>
      </c>
    </row>
    <row r="5" spans="2:10" ht="15.75" customHeight="1" x14ac:dyDescent="0.2">
      <c r="B5" s="633" t="s">
        <v>27</v>
      </c>
      <c r="C5" s="640" t="s">
        <v>317</v>
      </c>
      <c r="D5" s="635" t="s">
        <v>315</v>
      </c>
      <c r="E5" s="635" t="s">
        <v>316</v>
      </c>
      <c r="F5" s="638" t="s">
        <v>28</v>
      </c>
    </row>
    <row r="6" spans="2:10" ht="35.25" customHeight="1" thickBot="1" x14ac:dyDescent="0.25">
      <c r="B6" s="634"/>
      <c r="C6" s="641"/>
      <c r="D6" s="636"/>
      <c r="E6" s="637"/>
      <c r="F6" s="639"/>
    </row>
    <row r="7" spans="2:10" ht="15" customHeight="1" thickBot="1" x14ac:dyDescent="0.25">
      <c r="B7" s="17" t="s">
        <v>166</v>
      </c>
      <c r="C7" s="553">
        <f>C8+C10</f>
        <v>496702347</v>
      </c>
      <c r="D7" s="138">
        <f>D8+D10</f>
        <v>81458565</v>
      </c>
      <c r="E7" s="138">
        <f>E8+E10</f>
        <v>6986794</v>
      </c>
      <c r="F7" s="140">
        <f t="shared" ref="F7:F41" si="0">SUM(C7:E7)</f>
        <v>585147706</v>
      </c>
    </row>
    <row r="8" spans="2:10" ht="15" customHeight="1" thickBot="1" x14ac:dyDescent="0.25">
      <c r="B8" s="18" t="s">
        <v>167</v>
      </c>
      <c r="C8" s="554">
        <v>449477803</v>
      </c>
      <c r="D8" s="127">
        <v>79009017</v>
      </c>
      <c r="E8" s="127">
        <v>6471794</v>
      </c>
      <c r="F8" s="140">
        <f t="shared" si="0"/>
        <v>534958614</v>
      </c>
    </row>
    <row r="9" spans="2:10" ht="15" customHeight="1" thickBot="1" x14ac:dyDescent="0.25">
      <c r="B9" s="18" t="s">
        <v>170</v>
      </c>
      <c r="C9" s="554">
        <v>438188552</v>
      </c>
      <c r="D9" s="127"/>
      <c r="E9" s="127"/>
      <c r="F9" s="140">
        <f t="shared" si="0"/>
        <v>438188552</v>
      </c>
    </row>
    <row r="10" spans="2:10" ht="15" customHeight="1" thickBot="1" x14ac:dyDescent="0.25">
      <c r="B10" s="19" t="s">
        <v>168</v>
      </c>
      <c r="C10" s="555">
        <v>47224544</v>
      </c>
      <c r="D10" s="80">
        <v>2449548</v>
      </c>
      <c r="E10" s="80">
        <v>515000</v>
      </c>
      <c r="F10" s="140">
        <f t="shared" si="0"/>
        <v>50189092</v>
      </c>
    </row>
    <row r="11" spans="2:10" ht="15" customHeight="1" thickBot="1" x14ac:dyDescent="0.25">
      <c r="B11" s="20" t="s">
        <v>205</v>
      </c>
      <c r="C11" s="556">
        <v>28169125</v>
      </c>
      <c r="D11" s="139"/>
      <c r="E11" s="139"/>
      <c r="F11" s="140">
        <f t="shared" si="0"/>
        <v>28169125</v>
      </c>
    </row>
    <row r="12" spans="2:10" ht="29.25" customHeight="1" thickBot="1" x14ac:dyDescent="0.25">
      <c r="B12" s="114" t="s">
        <v>157</v>
      </c>
      <c r="C12" s="557">
        <v>54007929</v>
      </c>
      <c r="D12" s="140">
        <v>16449131</v>
      </c>
      <c r="E12" s="138">
        <v>1554510</v>
      </c>
      <c r="F12" s="140">
        <f t="shared" si="0"/>
        <v>72011570</v>
      </c>
      <c r="H12" s="125"/>
    </row>
    <row r="13" spans="2:10" ht="15" customHeight="1" thickBot="1" x14ac:dyDescent="0.25">
      <c r="B13" s="79" t="s">
        <v>134</v>
      </c>
      <c r="C13" s="553">
        <v>184601179</v>
      </c>
      <c r="D13" s="138">
        <v>19137267</v>
      </c>
      <c r="E13" s="138">
        <v>6195456</v>
      </c>
      <c r="F13" s="140">
        <f t="shared" si="0"/>
        <v>209933902</v>
      </c>
    </row>
    <row r="14" spans="2:10" ht="15" customHeight="1" thickBot="1" x14ac:dyDescent="0.25">
      <c r="B14" s="56" t="s">
        <v>135</v>
      </c>
      <c r="C14" s="558">
        <v>22298374</v>
      </c>
      <c r="D14" s="141"/>
      <c r="E14" s="141"/>
      <c r="F14" s="140">
        <f>SUM(C14:E14)</f>
        <v>22298374</v>
      </c>
    </row>
    <row r="15" spans="2:10" s="61" customFormat="1" ht="29.25" customHeight="1" thickBot="1" x14ac:dyDescent="0.25">
      <c r="B15" s="114" t="s">
        <v>160</v>
      </c>
      <c r="C15" s="559">
        <f>SUM(C16:C39)</f>
        <v>107037288</v>
      </c>
      <c r="D15" s="464">
        <f>SUM(D16:D39)</f>
        <v>8577499</v>
      </c>
      <c r="E15" s="463">
        <f>SUM(E16:E39)</f>
        <v>675000</v>
      </c>
      <c r="F15" s="464">
        <f>SUM(F16:F39)</f>
        <v>116289787</v>
      </c>
      <c r="H15" s="489"/>
      <c r="J15" s="489"/>
    </row>
    <row r="16" spans="2:10" ht="15" customHeight="1" thickBot="1" x14ac:dyDescent="0.25">
      <c r="B16" s="324" t="s">
        <v>76</v>
      </c>
      <c r="C16" s="546">
        <v>8646515</v>
      </c>
      <c r="D16" s="230"/>
      <c r="E16" s="231"/>
      <c r="F16" s="140">
        <f t="shared" si="0"/>
        <v>8646515</v>
      </c>
    </row>
    <row r="17" spans="2:11" ht="15" customHeight="1" thickBot="1" x14ac:dyDescent="0.25">
      <c r="B17" s="51" t="s">
        <v>237</v>
      </c>
      <c r="C17" s="547">
        <v>12557000</v>
      </c>
      <c r="D17" s="224">
        <v>995000</v>
      </c>
      <c r="E17" s="225"/>
      <c r="F17" s="140">
        <f t="shared" si="0"/>
        <v>13552000</v>
      </c>
    </row>
    <row r="18" spans="2:11" ht="17.25" customHeight="1" thickBot="1" x14ac:dyDescent="0.25">
      <c r="B18" s="51" t="s">
        <v>72</v>
      </c>
      <c r="C18" s="548">
        <v>38252303</v>
      </c>
      <c r="D18" s="224">
        <v>7582499</v>
      </c>
      <c r="E18" s="225">
        <v>675000</v>
      </c>
      <c r="F18" s="140">
        <f t="shared" si="0"/>
        <v>46509802</v>
      </c>
    </row>
    <row r="19" spans="2:11" ht="15" customHeight="1" thickBot="1" x14ac:dyDescent="0.25">
      <c r="B19" s="51" t="s">
        <v>79</v>
      </c>
      <c r="C19" s="548">
        <v>1428090</v>
      </c>
      <c r="D19" s="224"/>
      <c r="E19" s="225"/>
      <c r="F19" s="140">
        <f t="shared" si="0"/>
        <v>1428090</v>
      </c>
      <c r="K19" s="87"/>
    </row>
    <row r="20" spans="2:11" ht="15" customHeight="1" thickBot="1" x14ac:dyDescent="0.25">
      <c r="B20" s="51" t="s">
        <v>77</v>
      </c>
      <c r="C20" s="548">
        <v>10515654</v>
      </c>
      <c r="D20" s="224"/>
      <c r="E20" s="225"/>
      <c r="F20" s="140">
        <f t="shared" si="0"/>
        <v>10515654</v>
      </c>
    </row>
    <row r="21" spans="2:11" ht="15" customHeight="1" thickBot="1" x14ac:dyDescent="0.25">
      <c r="B21" s="51" t="s">
        <v>380</v>
      </c>
      <c r="C21" s="549">
        <v>3000000</v>
      </c>
      <c r="D21" s="226"/>
      <c r="E21" s="227"/>
      <c r="F21" s="140">
        <f>SUM(C21:E21)</f>
        <v>3000000</v>
      </c>
    </row>
    <row r="22" spans="2:11" ht="29.25" customHeight="1" thickBot="1" x14ac:dyDescent="0.25">
      <c r="B22" s="113" t="s">
        <v>319</v>
      </c>
      <c r="C22" s="549">
        <v>60000</v>
      </c>
      <c r="D22" s="226"/>
      <c r="E22" s="227"/>
      <c r="F22" s="140">
        <f t="shared" si="0"/>
        <v>60000</v>
      </c>
      <c r="K22" s="87"/>
    </row>
    <row r="23" spans="2:11" ht="15" customHeight="1" thickBot="1" x14ac:dyDescent="0.25">
      <c r="B23" s="51" t="s">
        <v>238</v>
      </c>
      <c r="C23" s="549">
        <v>84360</v>
      </c>
      <c r="D23" s="226"/>
      <c r="E23" s="227"/>
      <c r="F23" s="140">
        <f t="shared" si="0"/>
        <v>84360</v>
      </c>
    </row>
    <row r="24" spans="2:11" ht="15" customHeight="1" thickBot="1" x14ac:dyDescent="0.25">
      <c r="B24" s="51" t="s">
        <v>361</v>
      </c>
      <c r="C24" s="549">
        <v>6909709</v>
      </c>
      <c r="D24" s="226"/>
      <c r="E24" s="227"/>
      <c r="F24" s="140">
        <f t="shared" si="0"/>
        <v>6909709</v>
      </c>
    </row>
    <row r="25" spans="2:11" ht="15" customHeight="1" thickBot="1" x14ac:dyDescent="0.25">
      <c r="B25" s="52" t="s">
        <v>365</v>
      </c>
      <c r="C25" s="549">
        <v>300000</v>
      </c>
      <c r="D25" s="226"/>
      <c r="E25" s="227"/>
      <c r="F25" s="140">
        <f t="shared" si="0"/>
        <v>300000</v>
      </c>
    </row>
    <row r="26" spans="2:11" ht="15" customHeight="1" thickBot="1" x14ac:dyDescent="0.25">
      <c r="B26" s="325" t="s">
        <v>206</v>
      </c>
      <c r="C26" s="549">
        <v>500000</v>
      </c>
      <c r="D26" s="226"/>
      <c r="E26" s="227"/>
      <c r="F26" s="140">
        <f t="shared" si="0"/>
        <v>500000</v>
      </c>
    </row>
    <row r="27" spans="2:11" ht="15" customHeight="1" thickBot="1" x14ac:dyDescent="0.25">
      <c r="B27" s="325" t="s">
        <v>363</v>
      </c>
      <c r="C27" s="549">
        <v>1200000</v>
      </c>
      <c r="D27" s="226"/>
      <c r="E27" s="227"/>
      <c r="F27" s="140">
        <f t="shared" si="0"/>
        <v>1200000</v>
      </c>
    </row>
    <row r="28" spans="2:11" ht="15" customHeight="1" thickBot="1" x14ac:dyDescent="0.25">
      <c r="B28" s="325" t="s">
        <v>383</v>
      </c>
      <c r="C28" s="549">
        <v>4368000</v>
      </c>
      <c r="D28" s="226"/>
      <c r="E28" s="227"/>
      <c r="F28" s="140">
        <f t="shared" si="0"/>
        <v>4368000</v>
      </c>
    </row>
    <row r="29" spans="2:11" ht="15" customHeight="1" thickBot="1" x14ac:dyDescent="0.25">
      <c r="B29" s="325" t="s">
        <v>378</v>
      </c>
      <c r="C29" s="549">
        <v>105000</v>
      </c>
      <c r="D29" s="226"/>
      <c r="E29" s="227"/>
      <c r="F29" s="140">
        <f t="shared" si="0"/>
        <v>105000</v>
      </c>
    </row>
    <row r="30" spans="2:11" ht="15" customHeight="1" thickBot="1" x14ac:dyDescent="0.25">
      <c r="B30" s="325" t="s">
        <v>379</v>
      </c>
      <c r="C30" s="549">
        <v>100000</v>
      </c>
      <c r="D30" s="226"/>
      <c r="E30" s="227"/>
      <c r="F30" s="140">
        <f t="shared" si="0"/>
        <v>100000</v>
      </c>
    </row>
    <row r="31" spans="2:11" ht="15" customHeight="1" thickBot="1" x14ac:dyDescent="0.25">
      <c r="B31" s="325" t="s">
        <v>377</v>
      </c>
      <c r="C31" s="549">
        <v>100000</v>
      </c>
      <c r="D31" s="226"/>
      <c r="E31" s="227"/>
      <c r="F31" s="140">
        <f t="shared" si="0"/>
        <v>100000</v>
      </c>
    </row>
    <row r="32" spans="2:11" ht="15" customHeight="1" thickBot="1" x14ac:dyDescent="0.25">
      <c r="B32" s="325" t="s">
        <v>364</v>
      </c>
      <c r="C32" s="549">
        <v>500000</v>
      </c>
      <c r="D32" s="226"/>
      <c r="E32" s="227"/>
      <c r="F32" s="140">
        <f t="shared" si="0"/>
        <v>500000</v>
      </c>
    </row>
    <row r="33" spans="1:6" ht="15" customHeight="1" thickBot="1" x14ac:dyDescent="0.25">
      <c r="B33" s="325" t="s">
        <v>382</v>
      </c>
      <c r="C33" s="549">
        <v>450000</v>
      </c>
      <c r="D33" s="226"/>
      <c r="E33" s="227"/>
      <c r="F33" s="140">
        <f t="shared" si="0"/>
        <v>450000</v>
      </c>
    </row>
    <row r="34" spans="1:6" ht="15" customHeight="1" thickBot="1" x14ac:dyDescent="0.25">
      <c r="B34" s="325" t="s">
        <v>362</v>
      </c>
      <c r="C34" s="549">
        <v>350000</v>
      </c>
      <c r="D34" s="226"/>
      <c r="E34" s="227"/>
      <c r="F34" s="140">
        <f t="shared" si="0"/>
        <v>350000</v>
      </c>
    </row>
    <row r="35" spans="1:6" ht="15" customHeight="1" thickBot="1" x14ac:dyDescent="0.25">
      <c r="B35" s="325" t="s">
        <v>367</v>
      </c>
      <c r="C35" s="549">
        <v>40000</v>
      </c>
      <c r="D35" s="226"/>
      <c r="E35" s="227"/>
      <c r="F35" s="140">
        <f t="shared" si="0"/>
        <v>40000</v>
      </c>
    </row>
    <row r="36" spans="1:6" ht="15" customHeight="1" thickBot="1" x14ac:dyDescent="0.25">
      <c r="B36" s="52" t="s">
        <v>385</v>
      </c>
      <c r="C36" s="549">
        <v>8370657</v>
      </c>
      <c r="D36" s="226"/>
      <c r="E36" s="227"/>
      <c r="F36" s="140">
        <f t="shared" si="0"/>
        <v>8370657</v>
      </c>
    </row>
    <row r="37" spans="1:6" ht="15" customHeight="1" thickBot="1" x14ac:dyDescent="0.25">
      <c r="B37" s="52" t="s">
        <v>381</v>
      </c>
      <c r="C37" s="549">
        <v>8000000</v>
      </c>
      <c r="D37" s="226"/>
      <c r="E37" s="227"/>
      <c r="F37" s="140">
        <f t="shared" si="0"/>
        <v>8000000</v>
      </c>
    </row>
    <row r="38" spans="1:6" ht="15" customHeight="1" thickBot="1" x14ac:dyDescent="0.25">
      <c r="B38" s="309" t="s">
        <v>171</v>
      </c>
      <c r="C38" s="550">
        <v>1200000</v>
      </c>
      <c r="D38" s="228"/>
      <c r="E38" s="229"/>
      <c r="F38" s="140">
        <f t="shared" si="0"/>
        <v>1200000</v>
      </c>
    </row>
    <row r="39" spans="1:6" s="61" customFormat="1" ht="15" customHeight="1" thickBot="1" x14ac:dyDescent="0.25">
      <c r="A39" s="173"/>
      <c r="B39" s="345" t="s">
        <v>251</v>
      </c>
      <c r="C39" s="560">
        <v>0</v>
      </c>
      <c r="D39" s="344"/>
      <c r="E39" s="346"/>
      <c r="F39" s="447">
        <f t="shared" si="0"/>
        <v>0</v>
      </c>
    </row>
    <row r="40" spans="1:6" s="61" customFormat="1" ht="15" customHeight="1" thickBot="1" x14ac:dyDescent="0.25">
      <c r="B40" s="17" t="s">
        <v>169</v>
      </c>
      <c r="C40" s="561">
        <v>147722366</v>
      </c>
      <c r="D40" s="223">
        <f>SUM(D41:D41)</f>
        <v>0</v>
      </c>
      <c r="E40" s="138">
        <f>SUM(E41:E41)</f>
        <v>0</v>
      </c>
      <c r="F40" s="140">
        <f t="shared" si="0"/>
        <v>147722366</v>
      </c>
    </row>
    <row r="41" spans="1:6" ht="15" customHeight="1" thickBot="1" x14ac:dyDescent="0.25">
      <c r="B41" s="220" t="s">
        <v>384</v>
      </c>
      <c r="C41" s="562">
        <v>11049981</v>
      </c>
      <c r="D41" s="221">
        <v>0</v>
      </c>
      <c r="E41" s="222"/>
      <c r="F41" s="140">
        <f t="shared" si="0"/>
        <v>11049981</v>
      </c>
    </row>
    <row r="42" spans="1:6" ht="13.5" thickBot="1" x14ac:dyDescent="0.25">
      <c r="B42" s="17" t="s">
        <v>29</v>
      </c>
      <c r="C42" s="553">
        <f>C7+C12+C13+C14+C15+C40</f>
        <v>1012369483</v>
      </c>
      <c r="D42" s="138">
        <f>D7+D12+D13+D14+D15+D40</f>
        <v>125622462</v>
      </c>
      <c r="E42" s="138">
        <f>E7+E12+E13+E14+E15+E40</f>
        <v>15411760</v>
      </c>
      <c r="F42" s="138">
        <f>F7+F12+F13+F14+F15+F40</f>
        <v>1153403705</v>
      </c>
    </row>
    <row r="43" spans="1:6" x14ac:dyDescent="0.2">
      <c r="C43" s="563"/>
      <c r="D43" s="2"/>
    </row>
    <row r="44" spans="1:6" x14ac:dyDescent="0.2">
      <c r="C44" s="564"/>
      <c r="D44" s="87"/>
    </row>
    <row r="45" spans="1:6" x14ac:dyDescent="0.2">
      <c r="C45" s="564"/>
      <c r="F45" s="87"/>
    </row>
  </sheetData>
  <mergeCells count="6">
    <mergeCell ref="B2:F3"/>
    <mergeCell ref="B5:B6"/>
    <mergeCell ref="D5:D6"/>
    <mergeCell ref="E5:E6"/>
    <mergeCell ref="F5:F6"/>
    <mergeCell ref="C5:C6"/>
  </mergeCells>
  <phoneticPr fontId="3" type="noConversion"/>
  <pageMargins left="0.78740157480314965" right="0.78740157480314965" top="0.82677165354330717" bottom="0.78740157480314965" header="0.51181102362204722" footer="0.51181102362204722"/>
  <pageSetup paperSize="9" scale="75" orientation="landscape" r:id="rId1"/>
  <headerFooter alignWithMargins="0">
    <oddHeader>&amp;R3.sz melléklet
3/2019.(XII.14.)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Layout" zoomScaleNormal="140" workbookViewId="0">
      <selection activeCell="A8" sqref="A8:A17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5" max="5" width="16.28515625" bestFit="1" customWidth="1"/>
    <col min="6" max="6" width="21.5703125" style="444" customWidth="1"/>
    <col min="8" max="8" width="20.140625" bestFit="1" customWidth="1"/>
    <col min="9" max="9" width="16.140625" style="444" bestFit="1" customWidth="1"/>
  </cols>
  <sheetData>
    <row r="1" spans="1:5" x14ac:dyDescent="0.2">
      <c r="D1" s="91"/>
    </row>
    <row r="2" spans="1:5" x14ac:dyDescent="0.2">
      <c r="D2" s="91"/>
    </row>
    <row r="3" spans="1:5" x14ac:dyDescent="0.2">
      <c r="A3" s="310"/>
      <c r="B3" s="310"/>
      <c r="C3" s="310"/>
      <c r="D3" s="311"/>
    </row>
    <row r="4" spans="1:5" ht="15.75" x14ac:dyDescent="0.25">
      <c r="A4" s="642" t="s">
        <v>326</v>
      </c>
      <c r="B4" s="643"/>
      <c r="C4" s="643"/>
      <c r="D4" s="643"/>
    </row>
    <row r="5" spans="1:5" ht="13.5" thickBot="1" x14ac:dyDescent="0.25">
      <c r="A5" s="310"/>
      <c r="B5" s="310"/>
      <c r="C5" s="310"/>
      <c r="D5" s="312" t="s">
        <v>32</v>
      </c>
    </row>
    <row r="6" spans="1:5" ht="26.25" thickBot="1" x14ac:dyDescent="0.25">
      <c r="A6" s="433" t="s">
        <v>78</v>
      </c>
      <c r="B6" s="578" t="s">
        <v>172</v>
      </c>
      <c r="C6" s="579" t="s">
        <v>31</v>
      </c>
      <c r="D6" s="580" t="s">
        <v>292</v>
      </c>
    </row>
    <row r="7" spans="1:5" x14ac:dyDescent="0.2">
      <c r="A7" s="575" t="s">
        <v>2</v>
      </c>
      <c r="B7" s="576" t="s">
        <v>209</v>
      </c>
      <c r="C7" s="577" t="s">
        <v>386</v>
      </c>
      <c r="D7" s="581">
        <v>1800000</v>
      </c>
    </row>
    <row r="8" spans="1:5" x14ac:dyDescent="0.2">
      <c r="A8" s="572" t="s">
        <v>6</v>
      </c>
      <c r="B8" s="571" t="s">
        <v>209</v>
      </c>
      <c r="C8" s="269" t="s">
        <v>272</v>
      </c>
      <c r="D8" s="582">
        <v>796290</v>
      </c>
    </row>
    <row r="9" spans="1:5" x14ac:dyDescent="0.2">
      <c r="A9" s="572" t="s">
        <v>10</v>
      </c>
      <c r="B9" s="571" t="s">
        <v>209</v>
      </c>
      <c r="C9" s="269" t="s">
        <v>387</v>
      </c>
      <c r="D9" s="582">
        <v>446347</v>
      </c>
    </row>
    <row r="10" spans="1:5" x14ac:dyDescent="0.2">
      <c r="A10" s="572" t="s">
        <v>4</v>
      </c>
      <c r="B10" s="571" t="s">
        <v>388</v>
      </c>
      <c r="C10" s="269" t="s">
        <v>389</v>
      </c>
      <c r="D10" s="582">
        <v>600000</v>
      </c>
    </row>
    <row r="11" spans="1:5" x14ac:dyDescent="0.2">
      <c r="A11" s="572" t="s">
        <v>7</v>
      </c>
      <c r="B11" s="571" t="s">
        <v>208</v>
      </c>
      <c r="C11" s="269" t="s">
        <v>323</v>
      </c>
      <c r="D11" s="583">
        <v>9809459</v>
      </c>
    </row>
    <row r="12" spans="1:5" x14ac:dyDescent="0.2">
      <c r="A12" s="572" t="s">
        <v>11</v>
      </c>
      <c r="B12" s="571" t="s">
        <v>173</v>
      </c>
      <c r="C12" s="269" t="s">
        <v>230</v>
      </c>
      <c r="D12" s="583">
        <v>6973413</v>
      </c>
    </row>
    <row r="13" spans="1:5" x14ac:dyDescent="0.2">
      <c r="A13" s="572" t="s">
        <v>5</v>
      </c>
      <c r="B13" s="571" t="s">
        <v>173</v>
      </c>
      <c r="C13" s="269" t="s">
        <v>348</v>
      </c>
      <c r="D13" s="583">
        <v>15700652</v>
      </c>
    </row>
    <row r="14" spans="1:5" x14ac:dyDescent="0.2">
      <c r="A14" s="572" t="s">
        <v>13</v>
      </c>
      <c r="B14" s="571" t="s">
        <v>173</v>
      </c>
      <c r="C14" s="269" t="s">
        <v>390</v>
      </c>
      <c r="D14" s="583">
        <v>5500000</v>
      </c>
    </row>
    <row r="15" spans="1:5" x14ac:dyDescent="0.2">
      <c r="A15" s="572" t="s">
        <v>8</v>
      </c>
      <c r="B15" s="571" t="s">
        <v>173</v>
      </c>
      <c r="C15" s="269" t="s">
        <v>368</v>
      </c>
      <c r="D15" s="583">
        <v>7800000</v>
      </c>
    </row>
    <row r="16" spans="1:5" x14ac:dyDescent="0.2">
      <c r="A16" s="572" t="s">
        <v>3</v>
      </c>
      <c r="B16" s="571" t="s">
        <v>173</v>
      </c>
      <c r="C16" s="269" t="s">
        <v>369</v>
      </c>
      <c r="D16" s="583">
        <v>17242790</v>
      </c>
      <c r="E16" s="87"/>
    </row>
    <row r="17" spans="1:5" ht="13.5" thickBot="1" x14ac:dyDescent="0.25">
      <c r="A17" s="572" t="s">
        <v>9</v>
      </c>
      <c r="B17" s="573" t="s">
        <v>324</v>
      </c>
      <c r="C17" s="574" t="s">
        <v>325</v>
      </c>
      <c r="D17" s="584">
        <v>762452</v>
      </c>
    </row>
    <row r="18" spans="1:5" ht="13.5" thickBot="1" x14ac:dyDescent="0.25">
      <c r="A18" s="644" t="s">
        <v>14</v>
      </c>
      <c r="B18" s="644"/>
      <c r="C18" s="645"/>
      <c r="D18" s="570">
        <f>SUM(D7:D17)</f>
        <v>67431403</v>
      </c>
    </row>
    <row r="19" spans="1:5" x14ac:dyDescent="0.2">
      <c r="A19" s="310"/>
      <c r="B19" s="310"/>
      <c r="C19" s="310"/>
      <c r="D19" s="311"/>
    </row>
    <row r="20" spans="1:5" x14ac:dyDescent="0.2">
      <c r="A20" s="310"/>
      <c r="B20" s="310"/>
      <c r="C20" s="310"/>
      <c r="D20" s="311"/>
    </row>
    <row r="21" spans="1:5" ht="15.75" x14ac:dyDescent="0.25">
      <c r="A21" s="646" t="s">
        <v>67</v>
      </c>
      <c r="B21" s="647"/>
      <c r="C21" s="647"/>
      <c r="D21" s="647"/>
    </row>
    <row r="22" spans="1:5" ht="13.5" thickBot="1" x14ac:dyDescent="0.25">
      <c r="A22" s="318"/>
      <c r="B22" s="318"/>
      <c r="C22" s="318"/>
      <c r="D22" s="312" t="s">
        <v>32</v>
      </c>
    </row>
    <row r="23" spans="1:5" ht="13.5" thickBot="1" x14ac:dyDescent="0.25">
      <c r="A23" s="313" t="s">
        <v>78</v>
      </c>
      <c r="B23" s="314"/>
      <c r="C23" s="319" t="s">
        <v>33</v>
      </c>
      <c r="D23" s="315" t="s">
        <v>219</v>
      </c>
    </row>
    <row r="24" spans="1:5" ht="13.5" thickBot="1" x14ac:dyDescent="0.25">
      <c r="A24" s="307" t="s">
        <v>2</v>
      </c>
      <c r="B24" s="522" t="s">
        <v>175</v>
      </c>
      <c r="C24" s="523" t="s">
        <v>231</v>
      </c>
      <c r="D24" s="586">
        <v>2249700</v>
      </c>
      <c r="E24" s="566"/>
    </row>
    <row r="25" spans="1:5" ht="13.5" thickBot="1" x14ac:dyDescent="0.25">
      <c r="A25" s="307" t="s">
        <v>6</v>
      </c>
      <c r="B25" s="320" t="s">
        <v>175</v>
      </c>
      <c r="C25" s="524" t="s">
        <v>232</v>
      </c>
      <c r="D25" s="585">
        <v>349700</v>
      </c>
      <c r="E25" s="566"/>
    </row>
    <row r="26" spans="1:5" ht="13.5" thickBot="1" x14ac:dyDescent="0.25">
      <c r="A26" s="307" t="s">
        <v>10</v>
      </c>
      <c r="B26" s="320" t="s">
        <v>175</v>
      </c>
      <c r="C26" s="524" t="s">
        <v>327</v>
      </c>
      <c r="D26" s="585">
        <v>1086932</v>
      </c>
      <c r="E26" s="587"/>
    </row>
    <row r="27" spans="1:5" ht="13.5" thickBot="1" x14ac:dyDescent="0.25">
      <c r="A27" s="307" t="s">
        <v>4</v>
      </c>
      <c r="B27" s="316" t="s">
        <v>175</v>
      </c>
      <c r="C27" s="308" t="s">
        <v>329</v>
      </c>
      <c r="D27" s="585">
        <v>2154540</v>
      </c>
      <c r="E27" s="566"/>
    </row>
    <row r="28" spans="1:5" ht="13.5" thickBot="1" x14ac:dyDescent="0.25">
      <c r="A28" s="307" t="s">
        <v>7</v>
      </c>
      <c r="B28" s="316" t="s">
        <v>175</v>
      </c>
      <c r="C28" s="308" t="s">
        <v>330</v>
      </c>
      <c r="D28" s="585">
        <v>220000</v>
      </c>
      <c r="E28" s="566"/>
    </row>
    <row r="29" spans="1:5" ht="13.5" thickBot="1" x14ac:dyDescent="0.25">
      <c r="A29" s="307" t="s">
        <v>11</v>
      </c>
      <c r="B29" s="316" t="s">
        <v>175</v>
      </c>
      <c r="C29" s="308" t="s">
        <v>331</v>
      </c>
      <c r="D29" s="585">
        <v>123405</v>
      </c>
      <c r="E29" s="587"/>
    </row>
    <row r="30" spans="1:5" ht="13.5" thickBot="1" x14ac:dyDescent="0.25">
      <c r="A30" s="307" t="s">
        <v>5</v>
      </c>
      <c r="B30" s="316" t="s">
        <v>209</v>
      </c>
      <c r="C30" s="308" t="s">
        <v>272</v>
      </c>
      <c r="D30" s="585">
        <v>52049007</v>
      </c>
      <c r="E30" s="566"/>
    </row>
    <row r="31" spans="1:5" ht="13.5" thickBot="1" x14ac:dyDescent="0.25">
      <c r="A31" s="307" t="s">
        <v>13</v>
      </c>
      <c r="B31" s="316" t="s">
        <v>209</v>
      </c>
      <c r="C31" s="308" t="s">
        <v>338</v>
      </c>
      <c r="D31" s="585">
        <v>357000</v>
      </c>
      <c r="E31" s="587"/>
    </row>
    <row r="32" spans="1:5" ht="13.5" thickBot="1" x14ac:dyDescent="0.25">
      <c r="A32" s="307" t="s">
        <v>8</v>
      </c>
      <c r="B32" s="316" t="s">
        <v>208</v>
      </c>
      <c r="C32" s="308" t="s">
        <v>273</v>
      </c>
      <c r="D32" s="585">
        <v>7606649</v>
      </c>
      <c r="E32" s="566"/>
    </row>
    <row r="33" spans="1:9" ht="13.5" thickBot="1" x14ac:dyDescent="0.25">
      <c r="A33" s="307" t="s">
        <v>3</v>
      </c>
      <c r="B33" s="316" t="s">
        <v>208</v>
      </c>
      <c r="C33" s="308" t="s">
        <v>337</v>
      </c>
      <c r="D33" s="585">
        <v>13698853</v>
      </c>
      <c r="E33" s="587"/>
    </row>
    <row r="34" spans="1:9" ht="13.5" thickBot="1" x14ac:dyDescent="0.25">
      <c r="A34" s="307" t="s">
        <v>9</v>
      </c>
      <c r="B34" s="316" t="s">
        <v>233</v>
      </c>
      <c r="C34" s="308" t="s">
        <v>328</v>
      </c>
      <c r="D34" s="585">
        <v>623706</v>
      </c>
      <c r="E34" s="566"/>
    </row>
    <row r="35" spans="1:9" ht="13.5" thickBot="1" x14ac:dyDescent="0.25">
      <c r="A35" s="307" t="s">
        <v>25</v>
      </c>
      <c r="B35" s="316" t="s">
        <v>173</v>
      </c>
      <c r="C35" s="308" t="s">
        <v>335</v>
      </c>
      <c r="D35" s="585">
        <v>1449000</v>
      </c>
      <c r="E35" s="566"/>
    </row>
    <row r="36" spans="1:9" ht="13.5" thickBot="1" x14ac:dyDescent="0.25">
      <c r="A36" s="307" t="s">
        <v>16</v>
      </c>
      <c r="B36" s="316" t="s">
        <v>173</v>
      </c>
      <c r="C36" s="308" t="s">
        <v>336</v>
      </c>
      <c r="D36" s="585">
        <v>1240000</v>
      </c>
      <c r="E36" s="566"/>
    </row>
    <row r="37" spans="1:9" ht="13.5" thickBot="1" x14ac:dyDescent="0.25">
      <c r="A37" s="307" t="s">
        <v>57</v>
      </c>
      <c r="B37" s="316" t="s">
        <v>173</v>
      </c>
      <c r="C37" s="308" t="s">
        <v>334</v>
      </c>
      <c r="D37" s="585">
        <v>544500000</v>
      </c>
      <c r="E37" s="566"/>
    </row>
    <row r="38" spans="1:9" ht="13.5" thickBot="1" x14ac:dyDescent="0.25">
      <c r="A38" s="307" t="s">
        <v>60</v>
      </c>
      <c r="B38" s="316" t="s">
        <v>173</v>
      </c>
      <c r="C38" s="308" t="s">
        <v>370</v>
      </c>
      <c r="D38" s="585">
        <v>250000</v>
      </c>
      <c r="E38" s="566"/>
    </row>
    <row r="39" spans="1:9" ht="13.5" thickBot="1" x14ac:dyDescent="0.25">
      <c r="A39" s="307" t="s">
        <v>58</v>
      </c>
      <c r="B39" s="316" t="s">
        <v>173</v>
      </c>
      <c r="C39" s="308" t="s">
        <v>301</v>
      </c>
      <c r="D39" s="585">
        <v>160203000</v>
      </c>
      <c r="E39" s="566"/>
    </row>
    <row r="40" spans="1:9" ht="26.25" thickBot="1" x14ac:dyDescent="0.25">
      <c r="A40" s="307" t="s">
        <v>59</v>
      </c>
      <c r="B40" s="316" t="s">
        <v>173</v>
      </c>
      <c r="C40" s="479" t="s">
        <v>300</v>
      </c>
      <c r="D40" s="585">
        <v>148500000</v>
      </c>
      <c r="E40" s="566"/>
    </row>
    <row r="41" spans="1:9" ht="13.5" thickBot="1" x14ac:dyDescent="0.25">
      <c r="A41" s="307" t="s">
        <v>61</v>
      </c>
      <c r="B41" s="316" t="s">
        <v>173</v>
      </c>
      <c r="C41" s="479" t="s">
        <v>347</v>
      </c>
      <c r="D41" s="585">
        <v>8890000</v>
      </c>
      <c r="E41" s="566"/>
    </row>
    <row r="42" spans="1:9" ht="13.5" thickBot="1" x14ac:dyDescent="0.25">
      <c r="A42" s="307" t="s">
        <v>62</v>
      </c>
      <c r="B42" s="316" t="s">
        <v>173</v>
      </c>
      <c r="C42" s="479" t="s">
        <v>343</v>
      </c>
      <c r="D42" s="585">
        <v>4410993</v>
      </c>
      <c r="E42" s="566"/>
    </row>
    <row r="43" spans="1:9" ht="13.5" thickBot="1" x14ac:dyDescent="0.25">
      <c r="A43" s="307" t="s">
        <v>63</v>
      </c>
      <c r="B43" s="316" t="s">
        <v>173</v>
      </c>
      <c r="C43" s="479" t="s">
        <v>358</v>
      </c>
      <c r="D43" s="585">
        <v>136676212</v>
      </c>
      <c r="E43" s="566"/>
    </row>
    <row r="44" spans="1:9" ht="13.5" thickBot="1" x14ac:dyDescent="0.25">
      <c r="A44" s="307" t="s">
        <v>15</v>
      </c>
      <c r="B44" s="316" t="s">
        <v>173</v>
      </c>
      <c r="C44" s="308" t="s">
        <v>274</v>
      </c>
      <c r="D44" s="585">
        <v>733949</v>
      </c>
      <c r="E44" s="587"/>
      <c r="F44" s="472"/>
      <c r="G44" s="60"/>
      <c r="H44" s="472"/>
      <c r="I44" s="472"/>
    </row>
    <row r="45" spans="1:9" ht="13.5" thickBot="1" x14ac:dyDescent="0.25">
      <c r="A45" s="307" t="s">
        <v>64</v>
      </c>
      <c r="B45" s="316" t="s">
        <v>173</v>
      </c>
      <c r="C45" s="308" t="s">
        <v>371</v>
      </c>
      <c r="D45" s="585">
        <v>220000</v>
      </c>
      <c r="E45" s="566"/>
      <c r="F45" s="472"/>
      <c r="G45" s="60"/>
      <c r="H45" s="472"/>
      <c r="I45" s="472"/>
    </row>
    <row r="46" spans="1:9" ht="13.5" thickBot="1" x14ac:dyDescent="0.25">
      <c r="A46" s="307" t="s">
        <v>65</v>
      </c>
      <c r="B46" s="316" t="s">
        <v>173</v>
      </c>
      <c r="C46" s="308" t="s">
        <v>372</v>
      </c>
      <c r="D46" s="585">
        <v>199900</v>
      </c>
      <c r="E46" s="587"/>
      <c r="F46" s="472"/>
      <c r="G46" s="60"/>
      <c r="H46" s="472"/>
      <c r="I46" s="472"/>
    </row>
    <row r="47" spans="1:9" ht="13.5" thickBot="1" x14ac:dyDescent="0.25">
      <c r="A47" s="307" t="s">
        <v>66</v>
      </c>
      <c r="B47" s="316" t="s">
        <v>333</v>
      </c>
      <c r="C47" s="308" t="s">
        <v>332</v>
      </c>
      <c r="D47" s="585">
        <v>1390854858</v>
      </c>
      <c r="E47" s="566"/>
      <c r="F47" s="472"/>
      <c r="G47" s="60"/>
      <c r="H47" s="60"/>
      <c r="I47" s="472"/>
    </row>
    <row r="48" spans="1:9" ht="13.5" thickBot="1" x14ac:dyDescent="0.25">
      <c r="A48" s="307" t="s">
        <v>73</v>
      </c>
      <c r="B48" s="316" t="s">
        <v>373</v>
      </c>
      <c r="C48" s="308" t="s">
        <v>374</v>
      </c>
      <c r="D48" s="585">
        <v>15020</v>
      </c>
      <c r="E48" s="566"/>
      <c r="F48" s="472"/>
      <c r="G48" s="60"/>
      <c r="H48" s="60"/>
      <c r="I48" s="472"/>
    </row>
    <row r="49" spans="1:9" ht="13.5" thickBot="1" x14ac:dyDescent="0.25">
      <c r="A49" s="307" t="s">
        <v>74</v>
      </c>
      <c r="B49" s="316" t="s">
        <v>174</v>
      </c>
      <c r="C49" s="308" t="s">
        <v>339</v>
      </c>
      <c r="D49" s="585">
        <v>500000</v>
      </c>
      <c r="E49" s="566"/>
      <c r="F49" s="472"/>
      <c r="G49" s="60"/>
      <c r="H49" s="60"/>
      <c r="I49" s="472"/>
    </row>
    <row r="50" spans="1:9" ht="13.5" thickBot="1" x14ac:dyDescent="0.25">
      <c r="A50" s="307" t="s">
        <v>75</v>
      </c>
      <c r="B50" s="316" t="s">
        <v>174</v>
      </c>
      <c r="C50" s="308" t="s">
        <v>340</v>
      </c>
      <c r="D50" s="585">
        <v>3000000</v>
      </c>
      <c r="E50" s="566"/>
      <c r="F50" s="472"/>
      <c r="G50" s="60"/>
      <c r="H50" s="60"/>
      <c r="I50" s="472"/>
    </row>
    <row r="51" spans="1:9" ht="13.5" thickBot="1" x14ac:dyDescent="0.25">
      <c r="A51" s="307" t="s">
        <v>210</v>
      </c>
      <c r="B51" s="316" t="s">
        <v>174</v>
      </c>
      <c r="C51" s="308" t="s">
        <v>341</v>
      </c>
      <c r="D51" s="585">
        <v>270000</v>
      </c>
      <c r="E51" s="566"/>
      <c r="F51" s="472"/>
      <c r="G51" s="60"/>
      <c r="H51" s="60"/>
      <c r="I51" s="472"/>
    </row>
    <row r="52" spans="1:9" ht="13.5" thickBot="1" x14ac:dyDescent="0.25">
      <c r="A52" s="307" t="s">
        <v>211</v>
      </c>
      <c r="B52" s="316" t="s">
        <v>174</v>
      </c>
      <c r="C52" s="308" t="s">
        <v>342</v>
      </c>
      <c r="D52" s="585">
        <v>600000</v>
      </c>
      <c r="E52" s="566"/>
      <c r="F52" s="472"/>
      <c r="G52" s="60"/>
      <c r="H52" s="60"/>
      <c r="I52" s="472"/>
    </row>
    <row r="53" spans="1:9" ht="13.5" thickBot="1" x14ac:dyDescent="0.25">
      <c r="A53" s="307" t="s">
        <v>212</v>
      </c>
      <c r="B53" s="316" t="s">
        <v>174</v>
      </c>
      <c r="C53" s="308" t="s">
        <v>344</v>
      </c>
      <c r="D53" s="585">
        <v>10000000</v>
      </c>
      <c r="E53" s="566"/>
      <c r="F53" s="472"/>
      <c r="G53" s="60"/>
      <c r="H53" s="60"/>
      <c r="I53" s="472"/>
    </row>
    <row r="54" spans="1:9" ht="13.5" thickBot="1" x14ac:dyDescent="0.25">
      <c r="A54" s="307" t="s">
        <v>213</v>
      </c>
      <c r="B54" s="320" t="s">
        <v>174</v>
      </c>
      <c r="C54" s="308" t="s">
        <v>345</v>
      </c>
      <c r="D54" s="585">
        <v>10000000</v>
      </c>
      <c r="E54" s="566"/>
      <c r="F54" s="472"/>
      <c r="G54" s="60"/>
      <c r="H54" s="60"/>
      <c r="I54" s="472"/>
    </row>
    <row r="55" spans="1:9" ht="13.5" thickBot="1" x14ac:dyDescent="0.25">
      <c r="A55" s="307" t="s">
        <v>214</v>
      </c>
      <c r="B55" s="316" t="s">
        <v>174</v>
      </c>
      <c r="C55" s="308" t="s">
        <v>346</v>
      </c>
      <c r="D55" s="585">
        <v>3000000</v>
      </c>
      <c r="E55" s="566"/>
    </row>
    <row r="56" spans="1:9" x14ac:dyDescent="0.2">
      <c r="A56" s="307" t="s">
        <v>215</v>
      </c>
      <c r="B56" s="316" t="s">
        <v>174</v>
      </c>
      <c r="C56" s="308" t="s">
        <v>375</v>
      </c>
      <c r="D56" s="585">
        <v>391000</v>
      </c>
      <c r="E56" s="587"/>
    </row>
    <row r="57" spans="1:9" ht="13.5" thickBot="1" x14ac:dyDescent="0.25">
      <c r="A57" s="645" t="s">
        <v>14</v>
      </c>
      <c r="B57" s="648"/>
      <c r="C57" s="649"/>
      <c r="D57" s="362">
        <f>SUM(D24:D56)</f>
        <v>2506423424</v>
      </c>
    </row>
    <row r="58" spans="1:9" x14ac:dyDescent="0.2">
      <c r="D58" s="91"/>
    </row>
    <row r="59" spans="1:9" x14ac:dyDescent="0.2">
      <c r="D59" s="480"/>
    </row>
    <row r="60" spans="1:9" x14ac:dyDescent="0.2">
      <c r="D60" s="87"/>
    </row>
    <row r="61" spans="1:9" x14ac:dyDescent="0.2">
      <c r="D61" s="87"/>
    </row>
    <row r="65" spans="4:4" x14ac:dyDescent="0.2">
      <c r="D65" s="444"/>
    </row>
  </sheetData>
  <mergeCells count="4">
    <mergeCell ref="A4:D4"/>
    <mergeCell ref="A18:C18"/>
    <mergeCell ref="A21:D21"/>
    <mergeCell ref="A57:C57"/>
  </mergeCells>
  <phoneticPr fontId="31" type="noConversion"/>
  <pageMargins left="0.7" right="0.7" top="0.75" bottom="0.75" header="0.3" footer="0.3"/>
  <pageSetup paperSize="9" scale="62" orientation="portrait" r:id="rId1"/>
  <headerFooter>
    <oddHeader xml:space="preserve">&amp;R4. sz. melléklet
3/2019.(XII.14.) Egyek Önk.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view="pageLayout" zoomScaleNormal="100" zoomScaleSheetLayoutView="100" workbookViewId="0">
      <selection activeCell="F1" sqref="F1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3.42578125" customWidth="1"/>
    <col min="6" max="6" width="19" bestFit="1" customWidth="1"/>
  </cols>
  <sheetData>
    <row r="1" spans="2:5" ht="15.75" x14ac:dyDescent="0.25">
      <c r="B1" s="621" t="s">
        <v>281</v>
      </c>
      <c r="C1" s="650"/>
      <c r="D1" s="650"/>
      <c r="E1" s="650"/>
    </row>
    <row r="2" spans="2:5" ht="16.5" thickBot="1" x14ac:dyDescent="0.25">
      <c r="B2" s="34" t="s">
        <v>51</v>
      </c>
      <c r="C2" s="34"/>
    </row>
    <row r="3" spans="2:5" ht="26.25" thickBot="1" x14ac:dyDescent="0.25">
      <c r="B3" s="37" t="s">
        <v>52</v>
      </c>
      <c r="C3" s="38" t="s">
        <v>53</v>
      </c>
      <c r="D3" s="39" t="s">
        <v>282</v>
      </c>
      <c r="E3" s="76"/>
    </row>
    <row r="4" spans="2:5" ht="13.5" thickBot="1" x14ac:dyDescent="0.25">
      <c r="B4" s="37">
        <v>1</v>
      </c>
      <c r="C4" s="38">
        <v>2</v>
      </c>
      <c r="D4" s="39">
        <v>5</v>
      </c>
    </row>
    <row r="5" spans="2:5" ht="26.25" thickBot="1" x14ac:dyDescent="0.25">
      <c r="B5" s="40" t="s">
        <v>2</v>
      </c>
      <c r="C5" s="142" t="s">
        <v>91</v>
      </c>
      <c r="D5" s="68">
        <f>D6+D12+D13</f>
        <v>831814779</v>
      </c>
    </row>
    <row r="6" spans="2:5" s="72" customFormat="1" ht="13.5" thickBot="1" x14ac:dyDescent="0.25">
      <c r="B6" s="40" t="s">
        <v>6</v>
      </c>
      <c r="C6" s="238" t="s">
        <v>96</v>
      </c>
      <c r="D6" s="277">
        <f>SUM(D7:D11)</f>
        <v>347162501</v>
      </c>
    </row>
    <row r="7" spans="2:5" ht="13.5" thickBot="1" x14ac:dyDescent="0.25">
      <c r="B7" s="40" t="s">
        <v>10</v>
      </c>
      <c r="C7" s="42" t="s">
        <v>176</v>
      </c>
      <c r="D7" s="278">
        <v>177162373</v>
      </c>
    </row>
    <row r="8" spans="2:5" ht="26.25" thickBot="1" x14ac:dyDescent="0.25">
      <c r="B8" s="40" t="s">
        <v>4</v>
      </c>
      <c r="C8" s="41" t="s">
        <v>177</v>
      </c>
      <c r="D8" s="279">
        <v>91938376</v>
      </c>
    </row>
    <row r="9" spans="2:5" ht="13.5" thickBot="1" x14ac:dyDescent="0.25">
      <c r="B9" s="40" t="s">
        <v>7</v>
      </c>
      <c r="C9" s="41" t="s">
        <v>178</v>
      </c>
      <c r="D9" s="279">
        <v>7178770</v>
      </c>
    </row>
    <row r="10" spans="2:5" ht="13.5" thickBot="1" x14ac:dyDescent="0.25">
      <c r="B10" s="40" t="s">
        <v>11</v>
      </c>
      <c r="C10" s="41" t="s">
        <v>179</v>
      </c>
      <c r="D10" s="279">
        <v>70882982</v>
      </c>
    </row>
    <row r="11" spans="2:5" ht="13.5" thickBot="1" x14ac:dyDescent="0.25">
      <c r="B11" s="40" t="s">
        <v>5</v>
      </c>
      <c r="C11" s="41" t="s">
        <v>195</v>
      </c>
      <c r="D11" s="279"/>
    </row>
    <row r="12" spans="2:5" ht="26.25" thickBot="1" x14ac:dyDescent="0.25">
      <c r="B12" s="40" t="s">
        <v>13</v>
      </c>
      <c r="C12" s="322" t="s">
        <v>244</v>
      </c>
      <c r="D12" s="323"/>
    </row>
    <row r="13" spans="2:5" s="72" customFormat="1" ht="26.25" thickBot="1" x14ac:dyDescent="0.25">
      <c r="B13" s="40" t="s">
        <v>3</v>
      </c>
      <c r="C13" s="239" t="s">
        <v>180</v>
      </c>
      <c r="D13" s="280">
        <v>484652278</v>
      </c>
    </row>
    <row r="14" spans="2:5" s="72" customFormat="1" ht="13.5" thickBot="1" x14ac:dyDescent="0.25">
      <c r="B14" s="40" t="s">
        <v>9</v>
      </c>
      <c r="C14" s="239" t="s">
        <v>220</v>
      </c>
      <c r="D14" s="280"/>
    </row>
    <row r="15" spans="2:5" s="72" customFormat="1" ht="13.5" thickBot="1" x14ac:dyDescent="0.25">
      <c r="B15" s="40" t="s">
        <v>25</v>
      </c>
      <c r="C15" s="239" t="s">
        <v>245</v>
      </c>
      <c r="D15" s="280"/>
    </row>
    <row r="16" spans="2:5" ht="26.25" thickBot="1" x14ac:dyDescent="0.25">
      <c r="B16" s="40" t="s">
        <v>16</v>
      </c>
      <c r="C16" s="292" t="s">
        <v>97</v>
      </c>
      <c r="D16" s="291">
        <f>SUM(D17:D19)</f>
        <v>2333183187</v>
      </c>
    </row>
    <row r="17" spans="2:4" ht="13.5" thickBot="1" x14ac:dyDescent="0.25">
      <c r="B17" s="40" t="s">
        <v>57</v>
      </c>
      <c r="C17" s="290" t="s">
        <v>181</v>
      </c>
      <c r="D17" s="278">
        <v>139250308</v>
      </c>
    </row>
    <row r="18" spans="2:4" s="72" customFormat="1" ht="26.25" thickBot="1" x14ac:dyDescent="0.25">
      <c r="B18" s="40" t="s">
        <v>60</v>
      </c>
      <c r="C18" s="288" t="s">
        <v>246</v>
      </c>
      <c r="D18" s="289"/>
    </row>
    <row r="19" spans="2:4" ht="26.25" thickBot="1" x14ac:dyDescent="0.25">
      <c r="B19" s="40" t="s">
        <v>58</v>
      </c>
      <c r="C19" s="43" t="s">
        <v>182</v>
      </c>
      <c r="D19" s="281">
        <v>2193932879</v>
      </c>
    </row>
    <row r="20" spans="2:4" ht="13.5" thickBot="1" x14ac:dyDescent="0.25">
      <c r="B20" s="40" t="s">
        <v>59</v>
      </c>
      <c r="C20" s="74" t="s">
        <v>110</v>
      </c>
      <c r="D20" s="75">
        <f>D22+D23+D27+D28</f>
        <v>82386000</v>
      </c>
    </row>
    <row r="21" spans="2:4" ht="13.5" thickBot="1" x14ac:dyDescent="0.25">
      <c r="B21" s="40" t="s">
        <v>61</v>
      </c>
      <c r="C21" s="448" t="s">
        <v>284</v>
      </c>
      <c r="D21" s="75"/>
    </row>
    <row r="22" spans="2:4" ht="13.5" thickBot="1" x14ac:dyDescent="0.25">
      <c r="B22" s="40" t="s">
        <v>62</v>
      </c>
      <c r="C22" s="107" t="s">
        <v>83</v>
      </c>
      <c r="D22" s="282">
        <v>14000000</v>
      </c>
    </row>
    <row r="23" spans="2:4" s="72" customFormat="1" ht="13.5" thickBot="1" x14ac:dyDescent="0.25">
      <c r="B23" s="40" t="s">
        <v>63</v>
      </c>
      <c r="C23" s="294" t="s">
        <v>183</v>
      </c>
      <c r="D23" s="295">
        <f>D24+D25+D26</f>
        <v>62499000</v>
      </c>
    </row>
    <row r="24" spans="2:4" ht="13.5" thickBot="1" x14ac:dyDescent="0.25">
      <c r="B24" s="40" t="s">
        <v>15</v>
      </c>
      <c r="C24" s="89" t="s">
        <v>184</v>
      </c>
      <c r="D24" s="279">
        <v>53855000</v>
      </c>
    </row>
    <row r="25" spans="2:4" ht="13.5" thickBot="1" x14ac:dyDescent="0.25">
      <c r="B25" s="40" t="s">
        <v>64</v>
      </c>
      <c r="C25" s="89" t="s">
        <v>185</v>
      </c>
      <c r="D25" s="279">
        <v>8644000</v>
      </c>
    </row>
    <row r="26" spans="2:4" ht="26.25" thickBot="1" x14ac:dyDescent="0.25">
      <c r="B26" s="40" t="s">
        <v>65</v>
      </c>
      <c r="C26" s="89" t="s">
        <v>87</v>
      </c>
      <c r="D26" s="279"/>
    </row>
    <row r="27" spans="2:4" ht="13.5" thickBot="1" x14ac:dyDescent="0.25">
      <c r="B27" s="40" t="s">
        <v>66</v>
      </c>
      <c r="C27" s="89" t="s">
        <v>186</v>
      </c>
      <c r="D27" s="69">
        <v>5887000</v>
      </c>
    </row>
    <row r="28" spans="2:4" ht="13.5" thickBot="1" x14ac:dyDescent="0.25">
      <c r="B28" s="40" t="s">
        <v>73</v>
      </c>
      <c r="C28" s="43" t="s">
        <v>271</v>
      </c>
      <c r="D28" s="285"/>
    </row>
    <row r="29" spans="2:4" ht="13.5" thickBot="1" x14ac:dyDescent="0.25">
      <c r="B29" s="40" t="s">
        <v>74</v>
      </c>
      <c r="C29" s="286" t="s">
        <v>221</v>
      </c>
      <c r="D29" s="287">
        <v>5887000</v>
      </c>
    </row>
    <row r="30" spans="2:4" ht="13.5" thickBot="1" x14ac:dyDescent="0.25">
      <c r="B30" s="40" t="s">
        <v>75</v>
      </c>
      <c r="C30" s="74" t="s">
        <v>187</v>
      </c>
      <c r="D30" s="67">
        <v>63440791</v>
      </c>
    </row>
    <row r="31" spans="2:4" s="61" customFormat="1" ht="13.5" thickBot="1" x14ac:dyDescent="0.25">
      <c r="B31" s="40" t="s">
        <v>210</v>
      </c>
      <c r="C31" s="240" t="s">
        <v>111</v>
      </c>
      <c r="D31" s="283">
        <v>11762468</v>
      </c>
    </row>
    <row r="32" spans="2:4" s="61" customFormat="1" ht="13.5" thickBot="1" x14ac:dyDescent="0.25">
      <c r="B32" s="40" t="s">
        <v>211</v>
      </c>
      <c r="C32" s="241" t="s">
        <v>108</v>
      </c>
      <c r="D32" s="284">
        <v>13522040</v>
      </c>
    </row>
    <row r="33" spans="2:6" s="61" customFormat="1" ht="13.5" thickBot="1" x14ac:dyDescent="0.25">
      <c r="B33" s="40" t="s">
        <v>212</v>
      </c>
      <c r="C33" s="242" t="s">
        <v>99</v>
      </c>
      <c r="D33" s="297">
        <f>D34+D35</f>
        <v>0</v>
      </c>
    </row>
    <row r="34" spans="2:6" s="173" customFormat="1" ht="26.25" thickBot="1" x14ac:dyDescent="0.25">
      <c r="B34" s="40" t="s">
        <v>213</v>
      </c>
      <c r="C34" s="235" t="s">
        <v>234</v>
      </c>
      <c r="D34" s="285">
        <v>0</v>
      </c>
    </row>
    <row r="35" spans="2:6" s="173" customFormat="1" ht="13.5" thickBot="1" x14ac:dyDescent="0.25">
      <c r="B35" s="40" t="s">
        <v>214</v>
      </c>
      <c r="C35" s="236" t="s">
        <v>235</v>
      </c>
      <c r="D35" s="237">
        <v>0</v>
      </c>
    </row>
    <row r="36" spans="2:6" ht="13.5" thickBot="1" x14ac:dyDescent="0.25">
      <c r="B36" s="654" t="s">
        <v>81</v>
      </c>
      <c r="C36" s="655"/>
      <c r="D36" s="243">
        <f>D5+D16+D20+D30+D31+D32+D33</f>
        <v>3336109265</v>
      </c>
    </row>
    <row r="37" spans="2:6" ht="13.5" thickBot="1" x14ac:dyDescent="0.25">
      <c r="B37" s="45" t="s">
        <v>215</v>
      </c>
      <c r="C37" s="45" t="s">
        <v>106</v>
      </c>
      <c r="D37" s="134">
        <f>D38+D39+D40</f>
        <v>272156108</v>
      </c>
    </row>
    <row r="38" spans="2:6" ht="13.5" thickBot="1" x14ac:dyDescent="0.25">
      <c r="B38" s="45" t="s">
        <v>216</v>
      </c>
      <c r="C38" s="135" t="s">
        <v>188</v>
      </c>
      <c r="D38" s="237">
        <v>120995941</v>
      </c>
      <c r="F38" s="87"/>
    </row>
    <row r="39" spans="2:6" ht="24.75" customHeight="1" thickBot="1" x14ac:dyDescent="0.25">
      <c r="B39" s="45" t="s">
        <v>217</v>
      </c>
      <c r="C39" s="135" t="s">
        <v>102</v>
      </c>
      <c r="D39" s="285">
        <v>151160167</v>
      </c>
      <c r="F39" s="444"/>
    </row>
    <row r="40" spans="2:6" ht="13.5" thickBot="1" x14ac:dyDescent="0.25">
      <c r="B40" s="45" t="s">
        <v>270</v>
      </c>
      <c r="C40" s="135" t="s">
        <v>223</v>
      </c>
      <c r="D40" s="285"/>
      <c r="F40" s="175"/>
    </row>
    <row r="41" spans="2:6" ht="13.5" thickBot="1" x14ac:dyDescent="0.25">
      <c r="B41" s="45" t="s">
        <v>349</v>
      </c>
      <c r="C41" s="135" t="s">
        <v>218</v>
      </c>
      <c r="D41" s="285"/>
    </row>
    <row r="42" spans="2:6" x14ac:dyDescent="0.2">
      <c r="B42" s="78"/>
      <c r="C42" s="77"/>
    </row>
    <row r="43" spans="2:6" x14ac:dyDescent="0.2">
      <c r="B43" s="653" t="s">
        <v>54</v>
      </c>
      <c r="C43" s="653"/>
    </row>
    <row r="44" spans="2:6" ht="13.5" thickBot="1" x14ac:dyDescent="0.25">
      <c r="B44" s="46"/>
      <c r="C44" s="46"/>
    </row>
    <row r="45" spans="2:6" ht="26.25" thickBot="1" x14ac:dyDescent="0.25">
      <c r="B45" s="37" t="s">
        <v>55</v>
      </c>
      <c r="C45" s="38" t="s">
        <v>56</v>
      </c>
      <c r="D45" s="39" t="s">
        <v>219</v>
      </c>
    </row>
    <row r="46" spans="2:6" ht="13.5" thickBot="1" x14ac:dyDescent="0.25">
      <c r="B46" s="37">
        <v>1</v>
      </c>
      <c r="C46" s="38">
        <v>2</v>
      </c>
      <c r="D46" s="39">
        <v>5</v>
      </c>
    </row>
    <row r="47" spans="2:6" ht="13.5" thickBot="1" x14ac:dyDescent="0.25">
      <c r="B47" s="40" t="s">
        <v>2</v>
      </c>
      <c r="C47" s="47" t="s">
        <v>189</v>
      </c>
      <c r="D47" s="68">
        <f>D48+D49</f>
        <v>585147706</v>
      </c>
      <c r="E47" s="60"/>
      <c r="F47" s="60"/>
    </row>
    <row r="48" spans="2:6" ht="13.5" thickBot="1" x14ac:dyDescent="0.25">
      <c r="B48" s="40" t="s">
        <v>6</v>
      </c>
      <c r="C48" s="44" t="s">
        <v>167</v>
      </c>
      <c r="D48" s="250">
        <v>534958614</v>
      </c>
      <c r="E48" s="60"/>
      <c r="F48" s="60"/>
    </row>
    <row r="49" spans="1:6" ht="13.5" thickBot="1" x14ac:dyDescent="0.25">
      <c r="B49" s="40" t="s">
        <v>10</v>
      </c>
      <c r="C49" s="48" t="s">
        <v>168</v>
      </c>
      <c r="D49" s="251">
        <v>50189092</v>
      </c>
      <c r="E49" s="60"/>
      <c r="F49" s="60"/>
    </row>
    <row r="50" spans="1:6" s="61" customFormat="1" ht="26.25" thickBot="1" x14ac:dyDescent="0.25">
      <c r="B50" s="40" t="s">
        <v>4</v>
      </c>
      <c r="C50" s="244" t="s">
        <v>157</v>
      </c>
      <c r="D50" s="252">
        <v>72011570</v>
      </c>
      <c r="E50" s="469"/>
      <c r="F50" s="488"/>
    </row>
    <row r="51" spans="1:6" s="61" customFormat="1" ht="13.5" thickBot="1" x14ac:dyDescent="0.25">
      <c r="B51" s="40" t="s">
        <v>7</v>
      </c>
      <c r="C51" s="245" t="s">
        <v>134</v>
      </c>
      <c r="D51" s="252">
        <f>'Működési kiadások 3.'!F13</f>
        <v>209933902</v>
      </c>
      <c r="E51" s="469"/>
      <c r="F51" s="469"/>
    </row>
    <row r="52" spans="1:6" s="61" customFormat="1" ht="13.5" thickBot="1" x14ac:dyDescent="0.25">
      <c r="B52" s="40" t="s">
        <v>11</v>
      </c>
      <c r="C52" s="245" t="s">
        <v>190</v>
      </c>
      <c r="D52" s="465">
        <f>'Működési kiadások 3.'!F14</f>
        <v>22298374</v>
      </c>
      <c r="E52" s="469"/>
      <c r="F52" s="470"/>
    </row>
    <row r="53" spans="1:6" s="61" customFormat="1" ht="13.5" thickBot="1" x14ac:dyDescent="0.25">
      <c r="B53" s="40" t="s">
        <v>5</v>
      </c>
      <c r="C53" s="246" t="s">
        <v>194</v>
      </c>
      <c r="D53" s="466">
        <v>116289787</v>
      </c>
      <c r="E53" s="469"/>
      <c r="F53" s="470"/>
    </row>
    <row r="54" spans="1:6" s="173" customFormat="1" ht="13.5" thickBot="1" x14ac:dyDescent="0.25">
      <c r="A54" s="73"/>
      <c r="B54" s="40" t="s">
        <v>13</v>
      </c>
      <c r="C54" s="467" t="s">
        <v>285</v>
      </c>
      <c r="D54" s="468">
        <f>SUM(D55:D56)</f>
        <v>8624861</v>
      </c>
      <c r="E54" s="471"/>
      <c r="F54" s="470"/>
    </row>
    <row r="55" spans="1:6" ht="13.5" thickBot="1" x14ac:dyDescent="0.25">
      <c r="B55" s="40" t="s">
        <v>8</v>
      </c>
      <c r="C55" s="248" t="s">
        <v>286</v>
      </c>
      <c r="D55" s="253">
        <f>'Kiadások 2.'!E14</f>
        <v>0</v>
      </c>
      <c r="E55" s="60"/>
      <c r="F55" s="470"/>
    </row>
    <row r="56" spans="1:6" ht="13.5" thickBot="1" x14ac:dyDescent="0.25">
      <c r="B56" s="40" t="s">
        <v>3</v>
      </c>
      <c r="C56" s="249" t="s">
        <v>250</v>
      </c>
      <c r="D56" s="254">
        <f>'Kiadások 2.'!E26</f>
        <v>8624861</v>
      </c>
      <c r="E56" s="60"/>
      <c r="F56" s="470"/>
    </row>
    <row r="57" spans="1:6" s="61" customFormat="1" ht="13.5" thickBot="1" x14ac:dyDescent="0.25">
      <c r="B57" s="40" t="s">
        <v>9</v>
      </c>
      <c r="C57" s="247" t="s">
        <v>191</v>
      </c>
      <c r="D57" s="255">
        <v>2506423424</v>
      </c>
      <c r="E57" s="469"/>
      <c r="F57" s="470"/>
    </row>
    <row r="58" spans="1:6" s="61" customFormat="1" ht="13.5" thickBot="1" x14ac:dyDescent="0.25">
      <c r="B58" s="40" t="s">
        <v>25</v>
      </c>
      <c r="C58" s="245" t="s">
        <v>192</v>
      </c>
      <c r="D58" s="252">
        <v>67431403</v>
      </c>
      <c r="E58" s="469"/>
      <c r="F58" s="470"/>
    </row>
    <row r="59" spans="1:6" s="61" customFormat="1" ht="13.5" thickBot="1" x14ac:dyDescent="0.25">
      <c r="B59" s="40" t="s">
        <v>16</v>
      </c>
      <c r="C59" s="245" t="s">
        <v>138</v>
      </c>
      <c r="D59" s="252">
        <v>1500000</v>
      </c>
      <c r="E59" s="469"/>
      <c r="F59" s="470"/>
    </row>
    <row r="60" spans="1:6" ht="13.5" thickBot="1" x14ac:dyDescent="0.25">
      <c r="B60" s="40" t="s">
        <v>57</v>
      </c>
      <c r="C60" s="49" t="s">
        <v>146</v>
      </c>
      <c r="D60" s="67">
        <f>D61+D63</f>
        <v>18604346</v>
      </c>
      <c r="E60" s="60"/>
      <c r="F60" s="470"/>
    </row>
    <row r="61" spans="1:6" ht="13.5" thickBot="1" x14ac:dyDescent="0.25">
      <c r="B61" s="40" t="s">
        <v>58</v>
      </c>
      <c r="C61" s="42" t="s">
        <v>141</v>
      </c>
      <c r="D61" s="149">
        <v>11049981</v>
      </c>
      <c r="E61" s="60"/>
      <c r="F61" s="470"/>
    </row>
    <row r="62" spans="1:6" ht="13.5" thickBot="1" x14ac:dyDescent="0.25">
      <c r="B62" s="40"/>
      <c r="C62" s="446" t="s">
        <v>293</v>
      </c>
      <c r="D62" s="149">
        <v>11049981</v>
      </c>
      <c r="E62" s="60"/>
      <c r="F62" s="470"/>
    </row>
    <row r="63" spans="1:6" ht="13.5" thickBot="1" x14ac:dyDescent="0.25">
      <c r="B63" s="40" t="s">
        <v>59</v>
      </c>
      <c r="C63" s="42" t="s">
        <v>142</v>
      </c>
      <c r="D63" s="253">
        <v>7554365</v>
      </c>
      <c r="E63" s="60"/>
      <c r="F63" s="472"/>
    </row>
    <row r="64" spans="1:6" ht="13.5" thickBot="1" x14ac:dyDescent="0.25">
      <c r="B64" s="40" t="s">
        <v>61</v>
      </c>
      <c r="C64" s="49" t="s">
        <v>193</v>
      </c>
      <c r="D64" s="256">
        <f>D47+D50+D51+D52+D53+D57+D58+D59+D60+D54</f>
        <v>3608265373</v>
      </c>
      <c r="E64" s="60"/>
      <c r="F64" s="472"/>
    </row>
    <row r="65" spans="2:6" s="566" customFormat="1" ht="14.25" customHeight="1" thickBot="1" x14ac:dyDescent="0.25">
      <c r="B65" s="651" t="s">
        <v>350</v>
      </c>
      <c r="C65" s="652"/>
      <c r="D65" s="565">
        <f>D64</f>
        <v>3608265373</v>
      </c>
      <c r="F65" s="567"/>
    </row>
    <row r="66" spans="2:6" s="566" customFormat="1" ht="15" customHeight="1" thickBot="1" x14ac:dyDescent="0.25">
      <c r="B66" s="651" t="s">
        <v>351</v>
      </c>
      <c r="C66" s="652"/>
      <c r="D66" s="565">
        <f>D36+D37</f>
        <v>3608265373</v>
      </c>
      <c r="F66" s="567"/>
    </row>
    <row r="67" spans="2:6" x14ac:dyDescent="0.2">
      <c r="D67" s="534">
        <f>D66-D65</f>
        <v>0</v>
      </c>
      <c r="F67" s="444"/>
    </row>
    <row r="68" spans="2:6" x14ac:dyDescent="0.2">
      <c r="F68" s="444"/>
    </row>
  </sheetData>
  <mergeCells count="5">
    <mergeCell ref="B1:E1"/>
    <mergeCell ref="B65:C65"/>
    <mergeCell ref="B66:C66"/>
    <mergeCell ref="B43:C43"/>
    <mergeCell ref="B36:C36"/>
  </mergeCells>
  <phoneticPr fontId="3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&amp;R5.sz. melléklet
3/2019.(XII.14.)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3"/>
  <sheetViews>
    <sheetView view="pageLayout" topLeftCell="C1" zoomScaleNormal="120" workbookViewId="0">
      <selection activeCell="A3" sqref="A3:O3"/>
    </sheetView>
  </sheetViews>
  <sheetFormatPr defaultRowHeight="12.75" x14ac:dyDescent="0.2"/>
  <cols>
    <col min="1" max="1" width="33.140625" customWidth="1"/>
    <col min="2" max="2" width="10.85546875" bestFit="1" customWidth="1"/>
    <col min="3" max="3" width="9.5703125" bestFit="1" customWidth="1"/>
    <col min="5" max="5" width="9.5703125" bestFit="1" customWidth="1"/>
    <col min="9" max="14" width="9.5703125" bestFit="1" customWidth="1"/>
    <col min="15" max="15" width="11.7109375" customWidth="1"/>
  </cols>
  <sheetData>
    <row r="3" spans="1:17" ht="18" x14ac:dyDescent="0.25">
      <c r="A3" s="656" t="s">
        <v>294</v>
      </c>
      <c r="B3" s="656"/>
      <c r="C3" s="656"/>
      <c r="D3" s="656"/>
      <c r="E3" s="656"/>
      <c r="F3" s="656"/>
      <c r="G3" s="656"/>
      <c r="H3" s="656"/>
      <c r="I3" s="656"/>
      <c r="J3" s="656"/>
      <c r="K3" s="656"/>
      <c r="L3" s="656"/>
      <c r="M3" s="656"/>
      <c r="N3" s="656"/>
      <c r="O3" s="656"/>
    </row>
    <row r="4" spans="1:17" ht="18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7" ht="18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7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7" x14ac:dyDescent="0.2">
      <c r="A7" s="28" t="s">
        <v>0</v>
      </c>
      <c r="B7" s="29" t="s">
        <v>34</v>
      </c>
      <c r="C7" s="29" t="s">
        <v>35</v>
      </c>
      <c r="D7" s="29" t="s">
        <v>36</v>
      </c>
      <c r="E7" s="29" t="s">
        <v>37</v>
      </c>
      <c r="F7" s="29" t="s">
        <v>38</v>
      </c>
      <c r="G7" s="29" t="s">
        <v>39</v>
      </c>
      <c r="H7" s="29" t="s">
        <v>40</v>
      </c>
      <c r="I7" s="29" t="s">
        <v>41</v>
      </c>
      <c r="J7" s="29" t="s">
        <v>42</v>
      </c>
      <c r="K7" s="29" t="s">
        <v>43</v>
      </c>
      <c r="L7" s="29" t="s">
        <v>44</v>
      </c>
      <c r="M7" s="29" t="s">
        <v>45</v>
      </c>
      <c r="N7" s="29" t="s">
        <v>46</v>
      </c>
      <c r="O7" s="29" t="s">
        <v>24</v>
      </c>
    </row>
    <row r="8" spans="1:17" x14ac:dyDescent="0.2">
      <c r="A8" s="30" t="s">
        <v>47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>
        <f t="shared" ref="O8:O16" si="0">SUM(C8:N8)</f>
        <v>0</v>
      </c>
    </row>
    <row r="9" spans="1:17" ht="35.25" customHeight="1" x14ac:dyDescent="0.2">
      <c r="A9" s="84" t="s">
        <v>91</v>
      </c>
      <c r="B9" s="31">
        <v>831814779</v>
      </c>
      <c r="C9" s="31">
        <v>67283727</v>
      </c>
      <c r="D9" s="31">
        <v>67283727</v>
      </c>
      <c r="E9" s="31">
        <v>67283727</v>
      </c>
      <c r="F9" s="31">
        <v>67283727</v>
      </c>
      <c r="G9" s="31">
        <v>67283727</v>
      </c>
      <c r="H9" s="31">
        <v>67283727</v>
      </c>
      <c r="I9" s="31">
        <v>67283727</v>
      </c>
      <c r="J9" s="31">
        <v>67283727</v>
      </c>
      <c r="K9" s="31">
        <v>68407489</v>
      </c>
      <c r="L9" s="31">
        <v>75045824</v>
      </c>
      <c r="M9" s="31">
        <v>75045824</v>
      </c>
      <c r="N9" s="31">
        <v>75045826</v>
      </c>
      <c r="O9" s="593">
        <f t="shared" si="0"/>
        <v>831814779</v>
      </c>
    </row>
    <row r="10" spans="1:17" ht="29.25" customHeight="1" x14ac:dyDescent="0.2">
      <c r="A10" s="84" t="s">
        <v>97</v>
      </c>
      <c r="B10" s="31">
        <v>2333183187</v>
      </c>
      <c r="C10" s="31">
        <v>192602235</v>
      </c>
      <c r="D10" s="31">
        <v>192602235</v>
      </c>
      <c r="E10" s="31">
        <v>192602235</v>
      </c>
      <c r="F10" s="31">
        <v>192602235</v>
      </c>
      <c r="G10" s="31">
        <v>192602235</v>
      </c>
      <c r="H10" s="31">
        <v>192602235</v>
      </c>
      <c r="I10" s="31">
        <v>192602235</v>
      </c>
      <c r="J10" s="31">
        <v>192602235</v>
      </c>
      <c r="K10" s="31">
        <v>196266327</v>
      </c>
      <c r="L10" s="31">
        <v>198699660</v>
      </c>
      <c r="M10" s="31">
        <v>198699659</v>
      </c>
      <c r="N10" s="31">
        <v>198699661</v>
      </c>
      <c r="O10" s="593">
        <f t="shared" si="0"/>
        <v>2333183187</v>
      </c>
    </row>
    <row r="11" spans="1:17" ht="48" customHeight="1" x14ac:dyDescent="0.2">
      <c r="A11" s="84" t="s">
        <v>110</v>
      </c>
      <c r="B11" s="31">
        <v>82386000</v>
      </c>
      <c r="C11" s="31"/>
      <c r="D11" s="31"/>
      <c r="E11" s="31">
        <f>82386000/2</f>
        <v>41193000</v>
      </c>
      <c r="F11" s="31"/>
      <c r="G11" s="31"/>
      <c r="H11" s="31"/>
      <c r="I11" s="31"/>
      <c r="J11" s="31"/>
      <c r="K11" s="31">
        <v>41193000</v>
      </c>
      <c r="L11" s="31"/>
      <c r="M11" s="31"/>
      <c r="N11" s="31"/>
      <c r="O11" s="593">
        <f>SUM(C11:N11)</f>
        <v>82386000</v>
      </c>
    </row>
    <row r="12" spans="1:17" x14ac:dyDescent="0.2">
      <c r="A12" s="30" t="s">
        <v>89</v>
      </c>
      <c r="B12" s="31">
        <v>63440791</v>
      </c>
      <c r="C12" s="31">
        <f>44509360/12</f>
        <v>3709113.3333333335</v>
      </c>
      <c r="D12" s="31">
        <v>3709113</v>
      </c>
      <c r="E12" s="31">
        <v>3709113</v>
      </c>
      <c r="F12" s="31">
        <v>3709113</v>
      </c>
      <c r="G12" s="31">
        <v>3709113</v>
      </c>
      <c r="H12" s="31">
        <v>3709113</v>
      </c>
      <c r="I12" s="31">
        <v>3709113</v>
      </c>
      <c r="J12" s="31">
        <v>3709113</v>
      </c>
      <c r="K12" s="31">
        <v>5294620</v>
      </c>
      <c r="L12" s="31">
        <v>9491089</v>
      </c>
      <c r="M12" s="31">
        <v>9491089</v>
      </c>
      <c r="N12" s="31">
        <v>9491089</v>
      </c>
      <c r="O12" s="593">
        <f t="shared" si="0"/>
        <v>63440791.333333336</v>
      </c>
    </row>
    <row r="13" spans="1:17" x14ac:dyDescent="0.2">
      <c r="A13" s="30" t="s">
        <v>111</v>
      </c>
      <c r="B13" s="31">
        <v>11762468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>
        <v>11762468</v>
      </c>
      <c r="O13" s="593">
        <f t="shared" si="0"/>
        <v>11762468</v>
      </c>
    </row>
    <row r="14" spans="1:17" ht="40.5" customHeight="1" x14ac:dyDescent="0.2">
      <c r="A14" s="84" t="s">
        <v>108</v>
      </c>
      <c r="B14" s="31">
        <v>13522040</v>
      </c>
      <c r="C14" s="31"/>
      <c r="D14" s="31"/>
      <c r="E14" s="31"/>
      <c r="F14" s="31">
        <v>7384004</v>
      </c>
      <c r="G14" s="31"/>
      <c r="H14" s="31"/>
      <c r="I14" s="31"/>
      <c r="J14" s="31">
        <f>B14-F14</f>
        <v>6138036</v>
      </c>
      <c r="K14" s="31"/>
      <c r="L14" s="31"/>
      <c r="M14" s="31"/>
      <c r="N14" s="31"/>
      <c r="O14" s="593">
        <f>SUM(C14:N14)</f>
        <v>13522040</v>
      </c>
      <c r="P14" s="91"/>
    </row>
    <row r="15" spans="1:17" ht="56.25" customHeight="1" x14ac:dyDescent="0.2">
      <c r="A15" s="84" t="s">
        <v>99</v>
      </c>
      <c r="B15" s="31">
        <v>0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>
        <f t="shared" si="0"/>
        <v>0</v>
      </c>
      <c r="Q15" s="2"/>
    </row>
    <row r="16" spans="1:17" ht="20.25" customHeight="1" x14ac:dyDescent="0.2">
      <c r="A16" s="84" t="s">
        <v>106</v>
      </c>
      <c r="B16" s="31">
        <v>272156108</v>
      </c>
      <c r="C16" s="31"/>
      <c r="D16" s="31"/>
      <c r="E16" s="31">
        <v>27415903</v>
      </c>
      <c r="F16" s="31">
        <v>23950820</v>
      </c>
      <c r="G16" s="31">
        <v>23950820</v>
      </c>
      <c r="H16" s="31">
        <v>23950820</v>
      </c>
      <c r="I16" s="31">
        <v>23950820</v>
      </c>
      <c r="J16" s="31">
        <v>30553630</v>
      </c>
      <c r="K16" s="31">
        <v>30096555</v>
      </c>
      <c r="L16" s="31">
        <v>29428913</v>
      </c>
      <c r="M16" s="31">
        <v>29428913</v>
      </c>
      <c r="N16" s="31">
        <v>29428914</v>
      </c>
      <c r="O16" s="31">
        <f t="shared" si="0"/>
        <v>272156108</v>
      </c>
      <c r="P16" s="91"/>
    </row>
    <row r="17" spans="1:15" x14ac:dyDescent="0.2">
      <c r="A17" s="35" t="s">
        <v>48</v>
      </c>
      <c r="B17" s="36">
        <f t="shared" ref="B17:M17" si="1">SUM(B9:B16)</f>
        <v>3608265373</v>
      </c>
      <c r="C17" s="36">
        <f t="shared" si="1"/>
        <v>263595075.33333334</v>
      </c>
      <c r="D17" s="36">
        <f t="shared" si="1"/>
        <v>263595075</v>
      </c>
      <c r="E17" s="36">
        <f t="shared" si="1"/>
        <v>332203978</v>
      </c>
      <c r="F17" s="36">
        <f t="shared" si="1"/>
        <v>294929899</v>
      </c>
      <c r="G17" s="36">
        <f t="shared" si="1"/>
        <v>287545895</v>
      </c>
      <c r="H17" s="36">
        <f t="shared" si="1"/>
        <v>287545895</v>
      </c>
      <c r="I17" s="36">
        <f t="shared" si="1"/>
        <v>287545895</v>
      </c>
      <c r="J17" s="36">
        <f t="shared" si="1"/>
        <v>300286741</v>
      </c>
      <c r="K17" s="36">
        <f t="shared" si="1"/>
        <v>341257991</v>
      </c>
      <c r="L17" s="36">
        <f t="shared" si="1"/>
        <v>312665486</v>
      </c>
      <c r="M17" s="36">
        <f t="shared" si="1"/>
        <v>312665485</v>
      </c>
      <c r="N17" s="36"/>
      <c r="O17" s="36">
        <f>SUM(O9:O16)</f>
        <v>3608265373.3333335</v>
      </c>
    </row>
    <row r="18" spans="1:15" x14ac:dyDescent="0.2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x14ac:dyDescent="0.2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1:15" x14ac:dyDescent="0.2">
      <c r="A20" s="28" t="s">
        <v>0</v>
      </c>
      <c r="B20" s="29" t="s">
        <v>34</v>
      </c>
      <c r="C20" s="29" t="s">
        <v>35</v>
      </c>
      <c r="D20" s="29" t="s">
        <v>36</v>
      </c>
      <c r="E20" s="29" t="s">
        <v>37</v>
      </c>
      <c r="F20" s="29" t="s">
        <v>38</v>
      </c>
      <c r="G20" s="29" t="s">
        <v>39</v>
      </c>
      <c r="H20" s="29" t="s">
        <v>40</v>
      </c>
      <c r="I20" s="29" t="s">
        <v>41</v>
      </c>
      <c r="J20" s="29" t="s">
        <v>42</v>
      </c>
      <c r="K20" s="29" t="s">
        <v>43</v>
      </c>
      <c r="L20" s="29" t="s">
        <v>44</v>
      </c>
      <c r="M20" s="29" t="s">
        <v>45</v>
      </c>
      <c r="N20" s="29" t="s">
        <v>46</v>
      </c>
      <c r="O20" s="29" t="s">
        <v>24</v>
      </c>
    </row>
    <row r="21" spans="1:15" x14ac:dyDescent="0.2">
      <c r="A21" s="30" t="s">
        <v>49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x14ac:dyDescent="0.2">
      <c r="A22" s="30" t="s">
        <v>132</v>
      </c>
      <c r="B22" s="31">
        <v>585147706</v>
      </c>
      <c r="C22" s="31">
        <v>16930124</v>
      </c>
      <c r="D22" s="31">
        <v>16930124</v>
      </c>
      <c r="E22" s="31">
        <v>55015740</v>
      </c>
      <c r="F22" s="31">
        <v>55015740</v>
      </c>
      <c r="G22" s="31">
        <v>55015740</v>
      </c>
      <c r="H22" s="31">
        <v>55015740</v>
      </c>
      <c r="I22" s="31">
        <v>55015740</v>
      </c>
      <c r="J22" s="31">
        <v>55015740</v>
      </c>
      <c r="K22" s="31">
        <v>54771157</v>
      </c>
      <c r="L22" s="31">
        <v>55473953</v>
      </c>
      <c r="M22" s="31">
        <v>55473953</v>
      </c>
      <c r="N22" s="31">
        <v>55473955</v>
      </c>
      <c r="O22" s="31">
        <f t="shared" ref="O22:O32" si="2">SUM(C22:N22)</f>
        <v>585147706</v>
      </c>
    </row>
    <row r="23" spans="1:15" ht="30.75" customHeight="1" x14ac:dyDescent="0.2">
      <c r="A23" s="84" t="s">
        <v>157</v>
      </c>
      <c r="B23" s="31">
        <v>72011570</v>
      </c>
      <c r="C23" s="31">
        <v>2795446</v>
      </c>
      <c r="D23" s="31">
        <v>2795446</v>
      </c>
      <c r="E23" s="31">
        <v>6606981</v>
      </c>
      <c r="F23" s="31">
        <v>6606981</v>
      </c>
      <c r="G23" s="31">
        <v>6606981</v>
      </c>
      <c r="H23" s="31">
        <v>6606981</v>
      </c>
      <c r="I23" s="31">
        <v>6606981</v>
      </c>
      <c r="J23" s="31">
        <v>6606981</v>
      </c>
      <c r="K23" s="31">
        <v>6682705</v>
      </c>
      <c r="L23" s="31">
        <v>6698696</v>
      </c>
      <c r="M23" s="31">
        <v>6698696</v>
      </c>
      <c r="N23" s="31">
        <v>6698695</v>
      </c>
      <c r="O23" s="31">
        <f t="shared" si="2"/>
        <v>72011570</v>
      </c>
    </row>
    <row r="24" spans="1:15" x14ac:dyDescent="0.2">
      <c r="A24" s="30" t="s">
        <v>134</v>
      </c>
      <c r="B24" s="59">
        <v>209933902</v>
      </c>
      <c r="C24" s="31">
        <v>16249622</v>
      </c>
      <c r="D24" s="31">
        <v>16249622</v>
      </c>
      <c r="E24" s="31">
        <v>16249622</v>
      </c>
      <c r="F24" s="31">
        <v>16249622</v>
      </c>
      <c r="G24" s="31">
        <v>16249622</v>
      </c>
      <c r="H24" s="31">
        <v>16249622</v>
      </c>
      <c r="I24" s="31">
        <v>16249622</v>
      </c>
      <c r="J24" s="31">
        <v>16249622</v>
      </c>
      <c r="K24" s="31">
        <v>15412152</v>
      </c>
      <c r="L24" s="31">
        <v>21508258</v>
      </c>
      <c r="M24" s="31">
        <v>21508258</v>
      </c>
      <c r="N24" s="31">
        <v>21508258</v>
      </c>
      <c r="O24" s="31">
        <f>SUM(C24:N24)</f>
        <v>209933902</v>
      </c>
    </row>
    <row r="25" spans="1:15" ht="18" customHeight="1" x14ac:dyDescent="0.2">
      <c r="A25" s="30" t="s">
        <v>135</v>
      </c>
      <c r="B25" s="31">
        <v>22298374</v>
      </c>
      <c r="C25" s="31">
        <v>941500</v>
      </c>
      <c r="D25" s="31">
        <v>941500</v>
      </c>
      <c r="E25" s="31">
        <v>941500</v>
      </c>
      <c r="F25" s="31">
        <v>941500</v>
      </c>
      <c r="G25" s="31">
        <v>941500</v>
      </c>
      <c r="H25" s="31">
        <v>941500</v>
      </c>
      <c r="I25" s="31">
        <v>554936</v>
      </c>
      <c r="J25" s="31">
        <v>554936</v>
      </c>
      <c r="K25" s="31">
        <v>1496186</v>
      </c>
      <c r="L25" s="31">
        <v>4681105</v>
      </c>
      <c r="M25" s="31">
        <v>4681106</v>
      </c>
      <c r="N25" s="31">
        <v>4681105</v>
      </c>
      <c r="O25" s="31">
        <f>SUM(C25:N25)</f>
        <v>22298374</v>
      </c>
    </row>
    <row r="26" spans="1:15" ht="22.5" x14ac:dyDescent="0.2">
      <c r="A26" s="84" t="s">
        <v>158</v>
      </c>
      <c r="B26" s="31">
        <v>116289787</v>
      </c>
      <c r="C26" s="31">
        <v>7184085</v>
      </c>
      <c r="D26" s="31">
        <v>7184085</v>
      </c>
      <c r="E26" s="31">
        <v>7366728</v>
      </c>
      <c r="F26" s="31">
        <v>7366728</v>
      </c>
      <c r="G26" s="31">
        <v>7366728</v>
      </c>
      <c r="H26" s="31">
        <v>7366728</v>
      </c>
      <c r="I26" s="31">
        <v>7366728</v>
      </c>
      <c r="J26" s="31">
        <v>8270439</v>
      </c>
      <c r="K26" s="31">
        <v>9626088</v>
      </c>
      <c r="L26" s="31">
        <v>15730483</v>
      </c>
      <c r="M26" s="31">
        <v>15730483</v>
      </c>
      <c r="N26" s="31">
        <v>15730484</v>
      </c>
      <c r="O26" s="31">
        <f t="shared" si="2"/>
        <v>116289787</v>
      </c>
    </row>
    <row r="27" spans="1:15" s="60" customFormat="1" x14ac:dyDescent="0.2">
      <c r="A27" s="58" t="s">
        <v>159</v>
      </c>
      <c r="B27" s="59">
        <v>8624861</v>
      </c>
      <c r="C27" s="31">
        <v>2000000</v>
      </c>
      <c r="D27" s="31">
        <v>2000000</v>
      </c>
      <c r="E27" s="31">
        <v>2000000</v>
      </c>
      <c r="F27" s="31"/>
      <c r="G27" s="31"/>
      <c r="H27" s="31">
        <v>2000000</v>
      </c>
      <c r="I27" s="31"/>
      <c r="J27" s="31">
        <v>624861</v>
      </c>
      <c r="K27" s="31"/>
      <c r="L27" s="31"/>
      <c r="M27" s="31"/>
      <c r="N27" s="31"/>
      <c r="O27" s="31">
        <f t="shared" si="2"/>
        <v>8624861</v>
      </c>
    </row>
    <row r="28" spans="1:15" x14ac:dyDescent="0.2">
      <c r="A28" s="30" t="s">
        <v>136</v>
      </c>
      <c r="B28" s="31">
        <v>2506423424</v>
      </c>
      <c r="C28" s="31"/>
      <c r="D28" s="31"/>
      <c r="E28" s="31">
        <v>233019756</v>
      </c>
      <c r="F28" s="31">
        <v>233019756</v>
      </c>
      <c r="G28" s="31">
        <v>233019756</v>
      </c>
      <c r="H28" s="31">
        <v>233019756</v>
      </c>
      <c r="I28" s="31">
        <f>233019756+8890000</f>
        <v>241909756</v>
      </c>
      <c r="J28" s="31">
        <v>288019756</v>
      </c>
      <c r="K28" s="31">
        <v>263798972</v>
      </c>
      <c r="L28" s="31">
        <v>260205305</v>
      </c>
      <c r="M28" s="31">
        <v>260205305</v>
      </c>
      <c r="N28" s="31">
        <v>260205306</v>
      </c>
      <c r="O28" s="31">
        <f>SUM(C28:N28)</f>
        <v>2506423424</v>
      </c>
    </row>
    <row r="29" spans="1:15" ht="36.75" customHeight="1" x14ac:dyDescent="0.2">
      <c r="A29" s="84" t="s">
        <v>137</v>
      </c>
      <c r="B29" s="31">
        <v>67431403</v>
      </c>
      <c r="C29" s="31"/>
      <c r="D29" s="31"/>
      <c r="E29" s="31"/>
      <c r="F29" s="31"/>
      <c r="G29" s="31">
        <v>3269820</v>
      </c>
      <c r="H29" s="31">
        <v>3269820</v>
      </c>
      <c r="I29" s="31">
        <v>3269819</v>
      </c>
      <c r="J29" s="31">
        <v>6973413</v>
      </c>
      <c r="K29" s="31">
        <v>11212132</v>
      </c>
      <c r="L29" s="31">
        <v>13145466</v>
      </c>
      <c r="M29" s="31">
        <v>13145466</v>
      </c>
      <c r="N29" s="31">
        <v>13145467</v>
      </c>
      <c r="O29" s="31">
        <f t="shared" si="2"/>
        <v>67431403</v>
      </c>
    </row>
    <row r="30" spans="1:15" x14ac:dyDescent="0.2">
      <c r="A30" s="30" t="s">
        <v>138</v>
      </c>
      <c r="B30" s="59">
        <v>1500000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>
        <v>1500000</v>
      </c>
      <c r="N30" s="31"/>
      <c r="O30" s="31">
        <f t="shared" si="2"/>
        <v>1500000</v>
      </c>
    </row>
    <row r="31" spans="1:15" x14ac:dyDescent="0.2">
      <c r="A31" s="30" t="s">
        <v>391</v>
      </c>
      <c r="B31" s="59">
        <v>11049981</v>
      </c>
      <c r="C31" s="31">
        <v>11049981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>
        <f t="shared" si="2"/>
        <v>11049981</v>
      </c>
    </row>
    <row r="32" spans="1:15" x14ac:dyDescent="0.2">
      <c r="A32" s="30" t="s">
        <v>207</v>
      </c>
      <c r="B32" s="59">
        <v>7554365</v>
      </c>
      <c r="C32" s="31"/>
      <c r="D32" s="31"/>
      <c r="E32" s="31">
        <v>3777183</v>
      </c>
      <c r="F32" s="31"/>
      <c r="G32" s="31"/>
      <c r="H32" s="31"/>
      <c r="I32" s="31"/>
      <c r="J32" s="31"/>
      <c r="K32" s="31">
        <v>3777182</v>
      </c>
      <c r="L32" s="31"/>
      <c r="M32" s="31"/>
      <c r="N32" s="31"/>
      <c r="O32" s="31">
        <f t="shared" si="2"/>
        <v>7554365</v>
      </c>
    </row>
    <row r="33" spans="1:15" x14ac:dyDescent="0.2">
      <c r="A33" s="35" t="s">
        <v>50</v>
      </c>
      <c r="B33" s="36">
        <f>SUM(B22:B32)</f>
        <v>3608265373</v>
      </c>
      <c r="C33" s="36">
        <f t="shared" ref="C33:N33" si="3">SUM(C22:C32)</f>
        <v>57150758</v>
      </c>
      <c r="D33" s="36">
        <f t="shared" si="3"/>
        <v>46100777</v>
      </c>
      <c r="E33" s="36">
        <f t="shared" si="3"/>
        <v>324977510</v>
      </c>
      <c r="F33" s="36">
        <f t="shared" si="3"/>
        <v>319200327</v>
      </c>
      <c r="G33" s="36">
        <f t="shared" si="3"/>
        <v>322470147</v>
      </c>
      <c r="H33" s="36">
        <f t="shared" si="3"/>
        <v>324470147</v>
      </c>
      <c r="I33" s="36">
        <f t="shared" si="3"/>
        <v>330973582</v>
      </c>
      <c r="J33" s="36">
        <f t="shared" si="3"/>
        <v>382315748</v>
      </c>
      <c r="K33" s="36">
        <f t="shared" si="3"/>
        <v>366776574</v>
      </c>
      <c r="L33" s="36">
        <f t="shared" si="3"/>
        <v>377443266</v>
      </c>
      <c r="M33" s="36">
        <f t="shared" si="3"/>
        <v>378943267</v>
      </c>
      <c r="N33" s="36">
        <f t="shared" si="3"/>
        <v>377443270</v>
      </c>
      <c r="O33" s="36">
        <f>SUM(O22:O32)</f>
        <v>3608265373</v>
      </c>
    </row>
  </sheetData>
  <mergeCells count="1">
    <mergeCell ref="A3:O3"/>
  </mergeCells>
  <phoneticPr fontId="3" type="noConversion"/>
  <pageMargins left="0.75" right="0.75" top="1" bottom="1" header="0.5" footer="0.5"/>
  <pageSetup paperSize="9" scale="61" orientation="landscape" r:id="rId1"/>
  <headerFooter alignWithMargins="0">
    <oddHeader>&amp;R6 sz. melléklet
3/2019.(XII.14.) Egyek Önk.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5"/>
  <sheetViews>
    <sheetView view="pageLayout" topLeftCell="F1" zoomScaleNormal="110" workbookViewId="0">
      <selection activeCell="E15" sqref="E15"/>
    </sheetView>
  </sheetViews>
  <sheetFormatPr defaultRowHeight="12.75" x14ac:dyDescent="0.2"/>
  <cols>
    <col min="1" max="1" width="33.28515625" style="3" customWidth="1"/>
    <col min="2" max="2" width="18.28515625" style="3" customWidth="1"/>
    <col min="3" max="3" width="18.7109375" style="3" customWidth="1"/>
    <col min="4" max="4" width="17" style="3" customWidth="1"/>
    <col min="5" max="5" width="33.7109375" style="3" customWidth="1"/>
    <col min="6" max="6" width="16.85546875" style="3" customWidth="1"/>
    <col min="7" max="7" width="16.5703125" style="106" customWidth="1"/>
    <col min="8" max="8" width="19.7109375" style="515" customWidth="1"/>
    <col min="10" max="10" width="17.5703125" style="444" bestFit="1" customWidth="1"/>
    <col min="12" max="12" width="17.42578125" bestFit="1" customWidth="1"/>
    <col min="13" max="13" width="12.5703125" bestFit="1" customWidth="1"/>
  </cols>
  <sheetData>
    <row r="1" spans="1:13" x14ac:dyDescent="0.2">
      <c r="G1" s="105"/>
    </row>
    <row r="2" spans="1:13" x14ac:dyDescent="0.2">
      <c r="A2" s="674" t="s">
        <v>322</v>
      </c>
      <c r="B2" s="674"/>
      <c r="C2" s="674"/>
      <c r="D2" s="674"/>
      <c r="E2" s="674"/>
      <c r="F2" s="674"/>
      <c r="G2" s="674"/>
      <c r="H2" s="674"/>
    </row>
    <row r="3" spans="1:13" ht="35.25" customHeight="1" x14ac:dyDescent="0.2">
      <c r="A3" s="674"/>
      <c r="B3" s="674"/>
      <c r="C3" s="674"/>
      <c r="D3" s="674"/>
      <c r="E3" s="674"/>
      <c r="F3" s="674"/>
      <c r="G3" s="674"/>
      <c r="H3" s="674"/>
    </row>
    <row r="4" spans="1:13" x14ac:dyDescent="0.2">
      <c r="A4" s="5"/>
      <c r="B4" s="5"/>
      <c r="D4" s="5"/>
    </row>
    <row r="5" spans="1:13" ht="13.5" thickBot="1" x14ac:dyDescent="0.25">
      <c r="G5" s="675" t="s">
        <v>12</v>
      </c>
      <c r="H5" s="675"/>
    </row>
    <row r="6" spans="1:13" x14ac:dyDescent="0.2">
      <c r="A6" s="676" t="s">
        <v>321</v>
      </c>
      <c r="B6" s="668" t="s">
        <v>320</v>
      </c>
      <c r="C6" s="668" t="s">
        <v>357</v>
      </c>
      <c r="D6" s="668" t="s">
        <v>366</v>
      </c>
      <c r="E6" s="679" t="s">
        <v>1</v>
      </c>
      <c r="F6" s="668" t="s">
        <v>320</v>
      </c>
      <c r="G6" s="668" t="s">
        <v>357</v>
      </c>
      <c r="H6" s="671" t="s">
        <v>366</v>
      </c>
    </row>
    <row r="7" spans="1:13" x14ac:dyDescent="0.2">
      <c r="A7" s="677"/>
      <c r="B7" s="669"/>
      <c r="C7" s="669"/>
      <c r="D7" s="669"/>
      <c r="E7" s="680"/>
      <c r="F7" s="669"/>
      <c r="G7" s="669"/>
      <c r="H7" s="672"/>
    </row>
    <row r="8" spans="1:13" ht="13.5" thickBot="1" x14ac:dyDescent="0.25">
      <c r="A8" s="678"/>
      <c r="B8" s="670"/>
      <c r="C8" s="670"/>
      <c r="D8" s="670"/>
      <c r="E8" s="681"/>
      <c r="F8" s="670"/>
      <c r="G8" s="670"/>
      <c r="H8" s="673"/>
    </row>
    <row r="9" spans="1:13" ht="25.5" x14ac:dyDescent="0.2">
      <c r="A9" s="273" t="s">
        <v>132</v>
      </c>
      <c r="B9" s="270">
        <v>528722157</v>
      </c>
      <c r="C9" s="181">
        <v>488940215</v>
      </c>
      <c r="D9" s="184">
        <v>585147706</v>
      </c>
      <c r="E9" s="187" t="s">
        <v>91</v>
      </c>
      <c r="F9" s="181">
        <v>796697042</v>
      </c>
      <c r="G9" s="191">
        <v>721265789</v>
      </c>
      <c r="H9" s="589">
        <v>818669657</v>
      </c>
      <c r="L9" s="87"/>
    </row>
    <row r="10" spans="1:13" ht="25.5" customHeight="1" x14ac:dyDescent="0.2">
      <c r="A10" s="274" t="s">
        <v>157</v>
      </c>
      <c r="B10" s="271">
        <v>84748135</v>
      </c>
      <c r="C10" s="180">
        <v>67695162</v>
      </c>
      <c r="D10" s="185">
        <v>72011570</v>
      </c>
      <c r="E10" s="188" t="s">
        <v>162</v>
      </c>
      <c r="F10" s="180">
        <v>86178673</v>
      </c>
      <c r="G10" s="192">
        <v>82384251</v>
      </c>
      <c r="H10" s="590">
        <v>59746327</v>
      </c>
      <c r="J10" s="529"/>
      <c r="L10" s="87"/>
    </row>
    <row r="11" spans="1:13" ht="14.25" customHeight="1" x14ac:dyDescent="0.2">
      <c r="A11" s="275" t="s">
        <v>134</v>
      </c>
      <c r="B11" s="271">
        <v>169137010</v>
      </c>
      <c r="C11" s="180">
        <v>198715724</v>
      </c>
      <c r="D11" s="185">
        <v>209933902</v>
      </c>
      <c r="E11" s="189" t="s">
        <v>89</v>
      </c>
      <c r="F11" s="180">
        <v>46352793</v>
      </c>
      <c r="G11" s="192">
        <v>83924262</v>
      </c>
      <c r="H11" s="590">
        <v>20909645</v>
      </c>
      <c r="I11" s="126"/>
      <c r="J11" s="529"/>
      <c r="K11" s="126"/>
      <c r="L11" s="87"/>
    </row>
    <row r="12" spans="1:13" x14ac:dyDescent="0.2">
      <c r="A12" s="275" t="s">
        <v>135</v>
      </c>
      <c r="B12" s="271">
        <v>36398722</v>
      </c>
      <c r="C12" s="180">
        <v>17688371</v>
      </c>
      <c r="D12" s="185">
        <v>22298374</v>
      </c>
      <c r="E12" s="183" t="s">
        <v>108</v>
      </c>
      <c r="F12" s="180">
        <v>4390296</v>
      </c>
      <c r="G12" s="192">
        <v>4274438</v>
      </c>
      <c r="H12" s="590">
        <v>13522040</v>
      </c>
      <c r="J12" s="529"/>
    </row>
    <row r="13" spans="1:13" x14ac:dyDescent="0.2">
      <c r="A13" s="275" t="s">
        <v>160</v>
      </c>
      <c r="B13" s="271">
        <v>68103639</v>
      </c>
      <c r="C13" s="180">
        <v>89218279</v>
      </c>
      <c r="D13" s="185">
        <v>116289787</v>
      </c>
      <c r="E13" s="188" t="s">
        <v>163</v>
      </c>
      <c r="F13" s="180">
        <v>129622990</v>
      </c>
      <c r="G13" s="449">
        <v>138686709</v>
      </c>
      <c r="H13" s="590">
        <f>SUM(H14:H15)</f>
        <v>103883651</v>
      </c>
      <c r="J13" s="529"/>
      <c r="K13" s="2"/>
    </row>
    <row r="14" spans="1:13" ht="15.75" customHeight="1" x14ac:dyDescent="0.2">
      <c r="A14" s="275" t="s">
        <v>161</v>
      </c>
      <c r="B14" s="271"/>
      <c r="C14" s="180"/>
      <c r="D14" s="185">
        <v>0</v>
      </c>
      <c r="E14" s="189" t="s">
        <v>255</v>
      </c>
      <c r="F14" s="180">
        <v>119127000</v>
      </c>
      <c r="G14" s="449">
        <v>120011185</v>
      </c>
      <c r="H14" s="590">
        <v>103883651</v>
      </c>
      <c r="J14" s="529"/>
    </row>
    <row r="15" spans="1:13" ht="15.75" customHeight="1" thickBot="1" x14ac:dyDescent="0.25">
      <c r="A15" s="276" t="s">
        <v>146</v>
      </c>
      <c r="B15" s="272">
        <v>8105497</v>
      </c>
      <c r="C15" s="182">
        <v>18121533</v>
      </c>
      <c r="D15" s="186">
        <v>11049981</v>
      </c>
      <c r="E15" s="190" t="s">
        <v>258</v>
      </c>
      <c r="F15" s="182">
        <v>10495990</v>
      </c>
      <c r="G15" s="193">
        <v>18675524</v>
      </c>
      <c r="H15" s="592"/>
      <c r="J15" s="529"/>
      <c r="L15" s="87"/>
      <c r="M15" s="87"/>
    </row>
    <row r="16" spans="1:13" ht="13.5" thickBot="1" x14ac:dyDescent="0.25">
      <c r="A16" s="6" t="s">
        <v>17</v>
      </c>
      <c r="B16" s="360">
        <f>SUM(B9+B10+B11+B12+B13+B15)</f>
        <v>895215160</v>
      </c>
      <c r="C16" s="360">
        <f>SUM(C9+C10+C11+C12+C13+C15)</f>
        <v>880379284</v>
      </c>
      <c r="D16" s="360">
        <f>D9+D10+D11+D12+D13+D15</f>
        <v>1016731320</v>
      </c>
      <c r="E16" s="361" t="s">
        <v>18</v>
      </c>
      <c r="F16" s="360">
        <f>F9+F10+F11+F12+F13</f>
        <v>1063241794</v>
      </c>
      <c r="G16" s="360">
        <f>G9+G10+G11+G12+G13</f>
        <v>1030535449</v>
      </c>
      <c r="H16" s="516">
        <f>H9+H10+H12+H13+H11</f>
        <v>1016731320</v>
      </c>
      <c r="J16" s="529"/>
      <c r="L16" s="444"/>
    </row>
    <row r="17" spans="1:13" ht="12.75" customHeight="1" x14ac:dyDescent="0.35">
      <c r="A17" s="490"/>
      <c r="B17" s="657" t="s">
        <v>352</v>
      </c>
      <c r="C17" s="658"/>
      <c r="D17" s="659"/>
      <c r="E17" s="663">
        <f>H16-D16</f>
        <v>0</v>
      </c>
      <c r="F17" s="491"/>
      <c r="G17" s="491"/>
      <c r="H17" s="492"/>
      <c r="J17" s="529"/>
      <c r="L17" s="87"/>
    </row>
    <row r="18" spans="1:13" ht="13.5" customHeight="1" thickBot="1" x14ac:dyDescent="0.4">
      <c r="A18" s="493"/>
      <c r="B18" s="660"/>
      <c r="C18" s="661"/>
      <c r="D18" s="662"/>
      <c r="E18" s="664"/>
      <c r="F18" s="494"/>
      <c r="G18" s="494"/>
      <c r="H18" s="495"/>
      <c r="J18" s="514"/>
    </row>
    <row r="19" spans="1:13" ht="41.25" customHeight="1" thickBot="1" x14ac:dyDescent="0.25">
      <c r="A19" s="588" t="s">
        <v>19</v>
      </c>
      <c r="B19" s="475" t="s">
        <v>320</v>
      </c>
      <c r="C19" s="475" t="s">
        <v>283</v>
      </c>
      <c r="D19" s="476" t="s">
        <v>366</v>
      </c>
      <c r="E19" s="478" t="s">
        <v>20</v>
      </c>
      <c r="F19" s="477" t="s">
        <v>320</v>
      </c>
      <c r="G19" s="477" t="s">
        <v>283</v>
      </c>
      <c r="H19" s="517" t="s">
        <v>366</v>
      </c>
      <c r="L19" s="87"/>
      <c r="M19" s="87"/>
    </row>
    <row r="20" spans="1:13" ht="27" customHeight="1" x14ac:dyDescent="0.2">
      <c r="A20" s="348"/>
      <c r="B20" s="473"/>
      <c r="C20" s="473"/>
      <c r="D20" s="474"/>
      <c r="E20" s="359" t="s">
        <v>256</v>
      </c>
      <c r="F20" s="357"/>
      <c r="G20" s="513">
        <v>71371295</v>
      </c>
      <c r="H20" s="589">
        <v>13145122</v>
      </c>
      <c r="L20" s="87"/>
      <c r="M20" s="87"/>
    </row>
    <row r="21" spans="1:13" ht="25.5" x14ac:dyDescent="0.2">
      <c r="A21" s="348"/>
      <c r="B21" s="349"/>
      <c r="C21" s="349"/>
      <c r="D21" s="356"/>
      <c r="E21" s="358" t="s">
        <v>97</v>
      </c>
      <c r="F21" s="180">
        <v>84026093</v>
      </c>
      <c r="G21" s="192">
        <v>102758460</v>
      </c>
      <c r="H21" s="590">
        <v>2333183187</v>
      </c>
      <c r="M21" s="87"/>
    </row>
    <row r="22" spans="1:13" x14ac:dyDescent="0.2">
      <c r="A22" s="348"/>
      <c r="B22" s="349"/>
      <c r="C22" s="349"/>
      <c r="D22" s="356"/>
      <c r="E22" s="188" t="s">
        <v>162</v>
      </c>
      <c r="F22" s="180"/>
      <c r="G22" s="192"/>
      <c r="H22" s="590">
        <v>22639673</v>
      </c>
      <c r="M22" s="87"/>
    </row>
    <row r="23" spans="1:13" x14ac:dyDescent="0.2">
      <c r="A23" s="348"/>
      <c r="B23" s="349"/>
      <c r="C23" s="349"/>
      <c r="D23" s="356"/>
      <c r="E23" s="189" t="s">
        <v>89</v>
      </c>
      <c r="F23" s="180"/>
      <c r="G23" s="192"/>
      <c r="H23" s="590">
        <v>42531146</v>
      </c>
    </row>
    <row r="24" spans="1:13" x14ac:dyDescent="0.2">
      <c r="A24" s="348" t="s">
        <v>269</v>
      </c>
      <c r="B24" s="180"/>
      <c r="C24" s="180"/>
      <c r="D24" s="185">
        <v>8624861</v>
      </c>
      <c r="E24" s="188" t="s">
        <v>111</v>
      </c>
      <c r="F24" s="180">
        <v>400000</v>
      </c>
      <c r="G24" s="192">
        <v>2574243</v>
      </c>
      <c r="H24" s="590">
        <v>11762468</v>
      </c>
    </row>
    <row r="25" spans="1:13" x14ac:dyDescent="0.2">
      <c r="A25" s="183" t="s">
        <v>136</v>
      </c>
      <c r="B25" s="180">
        <v>128957223</v>
      </c>
      <c r="C25" s="180">
        <v>134174247</v>
      </c>
      <c r="D25" s="185">
        <v>2506423424</v>
      </c>
      <c r="E25" s="188" t="s">
        <v>108</v>
      </c>
      <c r="F25" s="180"/>
      <c r="G25" s="192"/>
      <c r="H25" s="590"/>
    </row>
    <row r="26" spans="1:13" x14ac:dyDescent="0.2">
      <c r="A26" s="183" t="s">
        <v>137</v>
      </c>
      <c r="B26" s="180">
        <v>17944339</v>
      </c>
      <c r="C26" s="180">
        <v>31364261</v>
      </c>
      <c r="D26" s="185">
        <v>67431403</v>
      </c>
      <c r="E26" s="188" t="s">
        <v>99</v>
      </c>
      <c r="F26" s="180">
        <v>512817</v>
      </c>
      <c r="G26" s="192">
        <v>0</v>
      </c>
      <c r="H26" s="590">
        <v>0</v>
      </c>
    </row>
    <row r="27" spans="1:13" ht="15" customHeight="1" x14ac:dyDescent="0.2">
      <c r="A27" s="183" t="s">
        <v>138</v>
      </c>
      <c r="B27" s="180">
        <v>212937</v>
      </c>
      <c r="C27" s="180">
        <v>1824753</v>
      </c>
      <c r="D27" s="185">
        <v>1500000</v>
      </c>
      <c r="E27" s="189" t="s">
        <v>164</v>
      </c>
      <c r="F27" s="180">
        <v>31293523</v>
      </c>
      <c r="G27" s="449">
        <f>G28+G29</f>
        <v>10559018</v>
      </c>
      <c r="H27" s="591">
        <f>H28+H29</f>
        <v>168272457</v>
      </c>
    </row>
    <row r="28" spans="1:13" ht="15" customHeight="1" x14ac:dyDescent="0.2">
      <c r="A28" s="347" t="s">
        <v>146</v>
      </c>
      <c r="B28" s="180">
        <v>6574365</v>
      </c>
      <c r="C28" s="180">
        <v>7554365</v>
      </c>
      <c r="D28" s="185">
        <v>7554365</v>
      </c>
      <c r="E28" s="188" t="s">
        <v>287</v>
      </c>
      <c r="F28" s="180">
        <v>10868523</v>
      </c>
      <c r="G28" s="449">
        <v>0</v>
      </c>
      <c r="H28" s="590">
        <v>120995941</v>
      </c>
    </row>
    <row r="29" spans="1:13" ht="15" customHeight="1" thickBot="1" x14ac:dyDescent="0.25">
      <c r="A29" s="355"/>
      <c r="B29" s="182"/>
      <c r="C29" s="182"/>
      <c r="D29" s="186"/>
      <c r="E29" s="353" t="s">
        <v>254</v>
      </c>
      <c r="F29" s="182">
        <v>20425000</v>
      </c>
      <c r="G29" s="450">
        <v>10559018</v>
      </c>
      <c r="H29" s="592">
        <v>47276516</v>
      </c>
    </row>
    <row r="30" spans="1:13" ht="13.5" thickBot="1" x14ac:dyDescent="0.25">
      <c r="A30" s="354" t="s">
        <v>21</v>
      </c>
      <c r="B30" s="351">
        <f>SUM(B19:B28)</f>
        <v>153688864</v>
      </c>
      <c r="C30" s="351">
        <f>SUM(C19:C28)</f>
        <v>174917626</v>
      </c>
      <c r="D30" s="352">
        <f>SUM(D19:D28)</f>
        <v>2591534053</v>
      </c>
      <c r="E30" s="350" t="s">
        <v>22</v>
      </c>
      <c r="F30" s="351">
        <f>SUM(F21:F27)</f>
        <v>116232433</v>
      </c>
      <c r="G30" s="351">
        <f>SUM(G21:G27)+G20</f>
        <v>187263016</v>
      </c>
      <c r="H30" s="518">
        <f>H20+H21+H22+H23+H24+H25+H26+H27</f>
        <v>2591534053</v>
      </c>
    </row>
    <row r="31" spans="1:13" ht="27" customHeight="1" thickBot="1" x14ac:dyDescent="0.4">
      <c r="A31" s="496"/>
      <c r="B31" s="665" t="s">
        <v>353</v>
      </c>
      <c r="C31" s="666"/>
      <c r="D31" s="667"/>
      <c r="E31" s="501">
        <f>D30-H30</f>
        <v>0</v>
      </c>
      <c r="F31" s="497"/>
      <c r="G31" s="497"/>
      <c r="H31" s="498"/>
    </row>
    <row r="32" spans="1:13" ht="13.5" thickBot="1" x14ac:dyDescent="0.25">
      <c r="A32" s="7" t="s">
        <v>23</v>
      </c>
      <c r="B32" s="499">
        <f>B16+B30</f>
        <v>1048904024</v>
      </c>
      <c r="C32" s="499">
        <f>C16+C30</f>
        <v>1055296910</v>
      </c>
      <c r="D32" s="499">
        <f>D16+D30</f>
        <v>3608265373</v>
      </c>
      <c r="E32" s="500" t="s">
        <v>23</v>
      </c>
      <c r="F32" s="179">
        <f>F16+F30</f>
        <v>1179474227</v>
      </c>
      <c r="G32" s="179">
        <f>G16+G30</f>
        <v>1217798465</v>
      </c>
      <c r="H32" s="519">
        <f>H16+H30</f>
        <v>3608265373</v>
      </c>
    </row>
    <row r="33" spans="3:8" x14ac:dyDescent="0.2">
      <c r="H33" s="520"/>
    </row>
    <row r="34" spans="3:8" x14ac:dyDescent="0.2">
      <c r="C34" s="4"/>
      <c r="D34" s="4"/>
      <c r="F34" s="85"/>
      <c r="G34" s="85"/>
      <c r="H34" s="521"/>
    </row>
    <row r="35" spans="3:8" x14ac:dyDescent="0.2">
      <c r="H35" s="521"/>
    </row>
  </sheetData>
  <mergeCells count="13">
    <mergeCell ref="A2:H3"/>
    <mergeCell ref="G5:H5"/>
    <mergeCell ref="B6:B8"/>
    <mergeCell ref="A6:A8"/>
    <mergeCell ref="E6:E8"/>
    <mergeCell ref="C6:C8"/>
    <mergeCell ref="D6:D8"/>
    <mergeCell ref="F6:F8"/>
    <mergeCell ref="B17:D18"/>
    <mergeCell ref="E17:E18"/>
    <mergeCell ref="B31:D31"/>
    <mergeCell ref="G6:G8"/>
    <mergeCell ref="H6:H8"/>
  </mergeCells>
  <phoneticPr fontId="3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&amp;R7. sz. melléklet
3/2019.(XII.14.)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Layout" topLeftCell="E1" zoomScaleNormal="100" workbookViewId="0">
      <selection activeCell="E10" sqref="E10"/>
    </sheetView>
  </sheetViews>
  <sheetFormatPr defaultRowHeight="1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  <col min="12" max="13" width="9.140625" style="511"/>
  </cols>
  <sheetData>
    <row r="1" spans="1:13" ht="15.75" customHeight="1" x14ac:dyDescent="0.2">
      <c r="A1" s="606" t="s">
        <v>305</v>
      </c>
      <c r="B1" s="606"/>
      <c r="C1" s="606"/>
      <c r="D1" s="606"/>
      <c r="E1" s="606"/>
      <c r="F1" s="606"/>
      <c r="G1" s="606"/>
      <c r="H1" s="606"/>
      <c r="I1" s="606"/>
      <c r="J1" s="606"/>
    </row>
    <row r="2" spans="1:13" x14ac:dyDescent="0.2">
      <c r="A2" s="606"/>
      <c r="B2" s="606"/>
      <c r="C2" s="606"/>
      <c r="D2" s="606"/>
      <c r="E2" s="606"/>
      <c r="F2" s="606"/>
      <c r="G2" s="606"/>
      <c r="H2" s="606"/>
      <c r="I2" s="606"/>
      <c r="J2" s="606"/>
    </row>
    <row r="5" spans="1:13" ht="15.75" thickBot="1" x14ac:dyDescent="0.25"/>
    <row r="6" spans="1:13" ht="86.25" customHeight="1" thickBot="1" x14ac:dyDescent="0.25">
      <c r="A6" s="607" t="s">
        <v>112</v>
      </c>
      <c r="B6" s="452" t="s">
        <v>91</v>
      </c>
      <c r="C6" s="452" t="s">
        <v>97</v>
      </c>
      <c r="D6" s="452" t="s">
        <v>110</v>
      </c>
      <c r="E6" s="452" t="s">
        <v>89</v>
      </c>
      <c r="F6" s="452" t="s">
        <v>111</v>
      </c>
      <c r="G6" s="452" t="s">
        <v>108</v>
      </c>
      <c r="H6" s="452" t="s">
        <v>99</v>
      </c>
      <c r="I6" s="452" t="s">
        <v>106</v>
      </c>
      <c r="J6" s="453" t="s">
        <v>14</v>
      </c>
    </row>
    <row r="7" spans="1:13" ht="25.5" customHeight="1" thickBot="1" x14ac:dyDescent="0.25">
      <c r="A7" s="608"/>
      <c r="B7" s="132" t="s">
        <v>288</v>
      </c>
      <c r="C7" s="132" t="s">
        <v>288</v>
      </c>
      <c r="D7" s="132" t="s">
        <v>288</v>
      </c>
      <c r="E7" s="132" t="s">
        <v>288</v>
      </c>
      <c r="F7" s="132" t="s">
        <v>288</v>
      </c>
      <c r="G7" s="132" t="s">
        <v>288</v>
      </c>
      <c r="H7" s="132" t="s">
        <v>288</v>
      </c>
      <c r="I7" s="132" t="s">
        <v>288</v>
      </c>
      <c r="J7" s="132" t="s">
        <v>288</v>
      </c>
    </row>
    <row r="8" spans="1:13" s="260" customFormat="1" ht="27.75" customHeight="1" thickBot="1" x14ac:dyDescent="0.25">
      <c r="A8" s="537" t="s">
        <v>227</v>
      </c>
      <c r="B8" s="299">
        <v>2523378</v>
      </c>
      <c r="C8" s="299">
        <v>99993938</v>
      </c>
      <c r="D8" s="299"/>
      <c r="E8" s="300">
        <v>2400359</v>
      </c>
      <c r="F8" s="299"/>
      <c r="G8" s="299"/>
      <c r="H8" s="301"/>
      <c r="I8" s="303">
        <v>12863096</v>
      </c>
      <c r="J8" s="267">
        <f>SUM(B8:I8)</f>
        <v>117780771</v>
      </c>
      <c r="L8" s="512"/>
      <c r="M8" s="512"/>
    </row>
    <row r="9" spans="1:13" ht="15.75" thickBot="1" x14ac:dyDescent="0.25">
      <c r="A9" s="538" t="s">
        <v>123</v>
      </c>
      <c r="B9" s="454"/>
      <c r="C9" s="321"/>
      <c r="D9" s="321"/>
      <c r="E9" s="454">
        <v>720000</v>
      </c>
      <c r="F9" s="321"/>
      <c r="G9" s="454"/>
      <c r="H9" s="455"/>
      <c r="I9" s="456"/>
      <c r="J9" s="267">
        <f t="shared" ref="J9:J29" si="0">SUM(B9:I9)</f>
        <v>720000</v>
      </c>
      <c r="L9" s="512"/>
      <c r="M9" s="512"/>
    </row>
    <row r="10" spans="1:13" ht="27.75" customHeight="1" thickBot="1" x14ac:dyDescent="0.25">
      <c r="A10" s="539" t="s">
        <v>114</v>
      </c>
      <c r="B10" s="108"/>
      <c r="C10" s="108"/>
      <c r="D10" s="108"/>
      <c r="E10" s="108">
        <v>32973784</v>
      </c>
      <c r="F10" s="108">
        <v>11762468</v>
      </c>
      <c r="G10" s="108">
        <v>7834004</v>
      </c>
      <c r="H10" s="265"/>
      <c r="I10" s="302">
        <v>34820584</v>
      </c>
      <c r="J10" s="267">
        <f t="shared" si="0"/>
        <v>87390840</v>
      </c>
      <c r="L10" s="512"/>
      <c r="M10" s="512"/>
    </row>
    <row r="11" spans="1:13" s="73" customFormat="1" ht="15.75" customHeight="1" thickBot="1" x14ac:dyDescent="0.25">
      <c r="A11" s="535" t="s">
        <v>116</v>
      </c>
      <c r="B11" s="108">
        <v>357933574</v>
      </c>
      <c r="C11" s="108">
        <v>16456371</v>
      </c>
      <c r="D11" s="108"/>
      <c r="E11" s="109"/>
      <c r="F11" s="108"/>
      <c r="G11" s="109"/>
      <c r="H11" s="266"/>
      <c r="I11" s="302">
        <v>11049981</v>
      </c>
      <c r="J11" s="267">
        <f t="shared" si="0"/>
        <v>385439926</v>
      </c>
      <c r="L11" s="512"/>
      <c r="M11" s="512"/>
    </row>
    <row r="12" spans="1:13" s="73" customFormat="1" ht="15.75" customHeight="1" thickBot="1" x14ac:dyDescent="0.25">
      <c r="A12" s="538" t="s">
        <v>120</v>
      </c>
      <c r="B12" s="442">
        <v>27443748</v>
      </c>
      <c r="C12" s="442"/>
      <c r="D12" s="442"/>
      <c r="E12" s="509"/>
      <c r="F12" s="442"/>
      <c r="G12" s="509"/>
      <c r="H12" s="510"/>
      <c r="I12" s="302"/>
      <c r="J12" s="267">
        <f t="shared" si="0"/>
        <v>27443748</v>
      </c>
      <c r="L12" s="512"/>
      <c r="M12" s="512"/>
    </row>
    <row r="13" spans="1:13" ht="15.75" thickBot="1" x14ac:dyDescent="0.25">
      <c r="A13" s="538" t="s">
        <v>121</v>
      </c>
      <c r="B13" s="457">
        <v>423315519</v>
      </c>
      <c r="C13" s="457"/>
      <c r="D13" s="458"/>
      <c r="E13" s="457">
        <v>16952789</v>
      </c>
      <c r="F13" s="458"/>
      <c r="G13" s="458"/>
      <c r="H13" s="363"/>
      <c r="I13" s="459">
        <v>82328640</v>
      </c>
      <c r="J13" s="267">
        <f t="shared" si="0"/>
        <v>522596948</v>
      </c>
      <c r="L13" s="512"/>
      <c r="M13" s="512"/>
    </row>
    <row r="14" spans="1:13" ht="27.75" customHeight="1" thickBot="1" x14ac:dyDescent="0.25">
      <c r="A14" s="539" t="s">
        <v>226</v>
      </c>
      <c r="B14" s="108"/>
      <c r="C14" s="108"/>
      <c r="D14" s="108"/>
      <c r="E14" s="108">
        <v>7225340</v>
      </c>
      <c r="F14" s="108"/>
      <c r="G14" s="108"/>
      <c r="H14" s="265"/>
      <c r="I14" s="302"/>
      <c r="J14" s="267">
        <f t="shared" si="0"/>
        <v>7225340</v>
      </c>
      <c r="L14" s="512"/>
      <c r="M14" s="512"/>
    </row>
    <row r="15" spans="1:13" ht="15.75" thickBot="1" x14ac:dyDescent="0.25">
      <c r="A15" s="535" t="s">
        <v>200</v>
      </c>
      <c r="B15" s="108"/>
      <c r="C15" s="108">
        <v>825878020</v>
      </c>
      <c r="D15" s="108"/>
      <c r="E15" s="108"/>
      <c r="F15" s="108"/>
      <c r="G15" s="108"/>
      <c r="H15" s="265"/>
      <c r="I15" s="302">
        <v>8332340</v>
      </c>
      <c r="J15" s="267">
        <f t="shared" si="0"/>
        <v>834210360</v>
      </c>
      <c r="L15" s="512"/>
      <c r="M15" s="512"/>
    </row>
    <row r="16" spans="1:13" ht="15.75" thickBot="1" x14ac:dyDescent="0.25">
      <c r="A16" s="535" t="s">
        <v>262</v>
      </c>
      <c r="B16" s="108"/>
      <c r="C16" s="108"/>
      <c r="D16" s="108"/>
      <c r="E16" s="108"/>
      <c r="F16" s="108"/>
      <c r="G16" s="108"/>
      <c r="H16" s="265"/>
      <c r="I16" s="302">
        <v>60000</v>
      </c>
      <c r="J16" s="267">
        <f t="shared" si="0"/>
        <v>60000</v>
      </c>
      <c r="L16" s="512"/>
      <c r="M16" s="512"/>
    </row>
    <row r="17" spans="1:13" ht="18" customHeight="1" thickBot="1" x14ac:dyDescent="0.25">
      <c r="A17" s="539" t="s">
        <v>236</v>
      </c>
      <c r="B17" s="108"/>
      <c r="C17" s="108">
        <v>1390854858</v>
      </c>
      <c r="D17" s="108"/>
      <c r="E17" s="108"/>
      <c r="F17" s="108"/>
      <c r="G17" s="108"/>
      <c r="H17" s="265"/>
      <c r="I17" s="302"/>
      <c r="J17" s="267">
        <f t="shared" si="0"/>
        <v>1390854858</v>
      </c>
      <c r="L17" s="512"/>
      <c r="M17" s="512"/>
    </row>
    <row r="18" spans="1:13" ht="18" customHeight="1" thickBot="1" x14ac:dyDescent="0.25">
      <c r="A18" s="539" t="s">
        <v>359</v>
      </c>
      <c r="B18" s="108">
        <v>183600</v>
      </c>
      <c r="C18" s="108"/>
      <c r="D18" s="108"/>
      <c r="E18" s="108"/>
      <c r="F18" s="108"/>
      <c r="G18" s="108"/>
      <c r="H18" s="265"/>
      <c r="I18" s="302"/>
      <c r="J18" s="267">
        <f t="shared" si="0"/>
        <v>183600</v>
      </c>
      <c r="L18" s="512"/>
      <c r="M18" s="512"/>
    </row>
    <row r="19" spans="1:13" ht="15.75" thickBot="1" x14ac:dyDescent="0.25">
      <c r="A19" s="535" t="s">
        <v>115</v>
      </c>
      <c r="B19" s="108">
        <v>1178000</v>
      </c>
      <c r="C19" s="108"/>
      <c r="D19" s="108"/>
      <c r="E19" s="108">
        <v>121000</v>
      </c>
      <c r="F19" s="108"/>
      <c r="G19" s="108"/>
      <c r="H19" s="265"/>
      <c r="I19" s="302">
        <v>920000</v>
      </c>
      <c r="J19" s="267">
        <f t="shared" si="0"/>
        <v>2219000</v>
      </c>
      <c r="L19" s="512"/>
      <c r="M19" s="512"/>
    </row>
    <row r="20" spans="1:13" ht="15.75" thickBot="1" x14ac:dyDescent="0.25">
      <c r="A20" s="538" t="s">
        <v>355</v>
      </c>
      <c r="B20" s="442"/>
      <c r="C20" s="442"/>
      <c r="D20" s="442"/>
      <c r="E20" s="442">
        <v>360018</v>
      </c>
      <c r="F20" s="442"/>
      <c r="G20" s="442"/>
      <c r="H20" s="443"/>
      <c r="I20" s="302"/>
      <c r="J20" s="267">
        <f t="shared" si="0"/>
        <v>360018</v>
      </c>
      <c r="L20" s="512"/>
      <c r="M20" s="512"/>
    </row>
    <row r="21" spans="1:13" ht="15.75" thickBot="1" x14ac:dyDescent="0.25">
      <c r="A21" s="538" t="s">
        <v>153</v>
      </c>
      <c r="B21" s="442">
        <v>13421200</v>
      </c>
      <c r="C21" s="442"/>
      <c r="D21" s="442"/>
      <c r="E21" s="442">
        <v>203626</v>
      </c>
      <c r="F21" s="442"/>
      <c r="G21" s="442"/>
      <c r="H21" s="443"/>
      <c r="I21" s="302"/>
      <c r="J21" s="267">
        <f t="shared" si="0"/>
        <v>13624826</v>
      </c>
      <c r="L21" s="512"/>
      <c r="M21" s="512"/>
    </row>
    <row r="22" spans="1:13" ht="15.75" thickBot="1" x14ac:dyDescent="0.25">
      <c r="A22" s="538" t="s">
        <v>303</v>
      </c>
      <c r="B22" s="442">
        <v>64000</v>
      </c>
      <c r="C22" s="442"/>
      <c r="D22" s="442"/>
      <c r="E22" s="442"/>
      <c r="F22" s="442"/>
      <c r="G22" s="442"/>
      <c r="H22" s="443"/>
      <c r="I22" s="302"/>
      <c r="J22" s="267">
        <f t="shared" si="0"/>
        <v>64000</v>
      </c>
      <c r="L22" s="512"/>
      <c r="M22" s="512"/>
    </row>
    <row r="23" spans="1:13" ht="15.75" thickBot="1" x14ac:dyDescent="0.25">
      <c r="A23" s="538" t="s">
        <v>225</v>
      </c>
      <c r="B23" s="457"/>
      <c r="C23" s="457"/>
      <c r="D23" s="458"/>
      <c r="E23" s="457"/>
      <c r="F23" s="458"/>
      <c r="G23" s="458"/>
      <c r="H23" s="363"/>
      <c r="I23" s="459">
        <v>20452</v>
      </c>
      <c r="J23" s="267">
        <f t="shared" si="0"/>
        <v>20452</v>
      </c>
      <c r="L23" s="512"/>
      <c r="M23" s="512"/>
    </row>
    <row r="24" spans="1:13" ht="15.75" thickBot="1" x14ac:dyDescent="0.25">
      <c r="A24" s="538" t="s">
        <v>201</v>
      </c>
      <c r="B24" s="457"/>
      <c r="C24" s="457"/>
      <c r="D24" s="458"/>
      <c r="E24" s="457"/>
      <c r="F24" s="458"/>
      <c r="G24" s="458"/>
      <c r="H24" s="363"/>
      <c r="I24" s="459">
        <v>500000</v>
      </c>
      <c r="J24" s="267">
        <f t="shared" si="0"/>
        <v>500000</v>
      </c>
      <c r="L24" s="512"/>
      <c r="M24" s="512"/>
    </row>
    <row r="25" spans="1:13" ht="15.75" thickBot="1" x14ac:dyDescent="0.25">
      <c r="A25" s="538" t="s">
        <v>356</v>
      </c>
      <c r="B25" s="457">
        <v>450000</v>
      </c>
      <c r="C25" s="457"/>
      <c r="D25" s="458"/>
      <c r="E25" s="457"/>
      <c r="F25" s="458"/>
      <c r="G25" s="458"/>
      <c r="H25" s="363"/>
      <c r="I25" s="459"/>
      <c r="J25" s="267">
        <f t="shared" si="0"/>
        <v>450000</v>
      </c>
      <c r="L25" s="512"/>
      <c r="M25" s="512"/>
    </row>
    <row r="26" spans="1:13" ht="15.75" thickBot="1" x14ac:dyDescent="0.25">
      <c r="A26" s="538" t="s">
        <v>119</v>
      </c>
      <c r="B26" s="457"/>
      <c r="C26" s="457"/>
      <c r="D26" s="458"/>
      <c r="E26" s="457">
        <v>2540</v>
      </c>
      <c r="F26" s="458"/>
      <c r="G26" s="458"/>
      <c r="H26" s="363"/>
      <c r="I26" s="459"/>
      <c r="J26" s="267">
        <f t="shared" si="0"/>
        <v>2540</v>
      </c>
      <c r="L26" s="512"/>
      <c r="M26" s="512"/>
    </row>
    <row r="27" spans="1:13" ht="15.75" thickBot="1" x14ac:dyDescent="0.25">
      <c r="A27" s="538" t="s">
        <v>202</v>
      </c>
      <c r="B27" s="457"/>
      <c r="C27" s="457"/>
      <c r="D27" s="458"/>
      <c r="E27" s="457"/>
      <c r="F27" s="458"/>
      <c r="G27" s="457">
        <v>5688036</v>
      </c>
      <c r="H27" s="363"/>
      <c r="I27" s="459"/>
      <c r="J27" s="267">
        <f t="shared" si="0"/>
        <v>5688036</v>
      </c>
      <c r="L27" s="512"/>
      <c r="M27" s="512"/>
    </row>
    <row r="28" spans="1:13" ht="30" customHeight="1" thickBot="1" x14ac:dyDescent="0.25">
      <c r="A28" s="539" t="s">
        <v>117</v>
      </c>
      <c r="B28" s="108"/>
      <c r="C28" s="108"/>
      <c r="D28" s="108">
        <v>82386000</v>
      </c>
      <c r="E28" s="108"/>
      <c r="F28" s="108"/>
      <c r="G28" s="108"/>
      <c r="H28" s="265"/>
      <c r="I28" s="302"/>
      <c r="J28" s="267">
        <f t="shared" si="0"/>
        <v>82386000</v>
      </c>
      <c r="L28" s="512"/>
      <c r="M28" s="512"/>
    </row>
    <row r="29" spans="1:13" ht="15.75" thickBot="1" x14ac:dyDescent="0.25">
      <c r="A29" s="535" t="s">
        <v>118</v>
      </c>
      <c r="B29" s="461"/>
      <c r="C29" s="461"/>
      <c r="D29" s="308"/>
      <c r="E29" s="461"/>
      <c r="F29" s="308"/>
      <c r="G29" s="461"/>
      <c r="H29" s="317"/>
      <c r="I29" s="460">
        <v>120995941</v>
      </c>
      <c r="J29" s="267">
        <f t="shared" si="0"/>
        <v>120995941</v>
      </c>
      <c r="L29" s="512"/>
      <c r="M29" s="512"/>
    </row>
    <row r="30" spans="1:13" s="133" customFormat="1" ht="15.75" thickBot="1" x14ac:dyDescent="0.25">
      <c r="A30" s="264" t="s">
        <v>14</v>
      </c>
      <c r="B30" s="462">
        <f>SUM(B8:B29)</f>
        <v>826513019</v>
      </c>
      <c r="C30" s="462">
        <f t="shared" ref="C30:H30" si="1">SUM(C8:C29)</f>
        <v>2333183187</v>
      </c>
      <c r="D30" s="462">
        <f t="shared" si="1"/>
        <v>82386000</v>
      </c>
      <c r="E30" s="462">
        <f t="shared" si="1"/>
        <v>60959456</v>
      </c>
      <c r="F30" s="462">
        <f t="shared" si="1"/>
        <v>11762468</v>
      </c>
      <c r="G30" s="462">
        <f t="shared" si="1"/>
        <v>13522040</v>
      </c>
      <c r="H30" s="462">
        <f t="shared" si="1"/>
        <v>0</v>
      </c>
      <c r="I30" s="462">
        <f>SUM(I8:I29)</f>
        <v>271891034</v>
      </c>
      <c r="J30" s="462">
        <f>SUM(J8:J29)</f>
        <v>3600217204</v>
      </c>
      <c r="L30" s="512"/>
      <c r="M30" s="512"/>
    </row>
    <row r="31" spans="1:13" x14ac:dyDescent="0.2">
      <c r="J31" s="87"/>
    </row>
    <row r="33" spans="3:10" x14ac:dyDescent="0.2">
      <c r="J33" s="87"/>
    </row>
    <row r="34" spans="3:10" x14ac:dyDescent="0.2">
      <c r="C34" s="87"/>
    </row>
    <row r="35" spans="3:10" x14ac:dyDescent="0.2">
      <c r="J35" s="87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&amp;R1/1.sz. melléklete
3/2019.(XII.14.)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3"/>
  <sheetViews>
    <sheetView view="pageLayout" zoomScaleNormal="100" workbookViewId="0">
      <selection activeCell="H21" sqref="H21"/>
    </sheetView>
  </sheetViews>
  <sheetFormatPr defaultRowHeight="12.75" x14ac:dyDescent="0.2"/>
  <cols>
    <col min="8" max="8" width="20" customWidth="1"/>
  </cols>
  <sheetData>
    <row r="1" spans="1:19" ht="20.25" x14ac:dyDescent="0.3">
      <c r="A1" s="685" t="s">
        <v>68</v>
      </c>
      <c r="B1" s="685"/>
      <c r="C1" s="685"/>
      <c r="D1" s="685"/>
      <c r="E1" s="685"/>
      <c r="F1" s="685"/>
      <c r="G1" s="685"/>
      <c r="H1" s="685"/>
      <c r="I1" s="685"/>
      <c r="L1" s="64"/>
      <c r="M1" s="2"/>
      <c r="N1" s="2"/>
      <c r="O1" s="2"/>
      <c r="P1" s="2"/>
      <c r="Q1" s="2"/>
      <c r="R1" s="2"/>
      <c r="S1" s="64"/>
    </row>
    <row r="2" spans="1:19" ht="15.75" x14ac:dyDescent="0.25">
      <c r="A2" s="62"/>
      <c r="B2" s="62"/>
      <c r="C2" s="62"/>
      <c r="D2" s="62"/>
      <c r="E2" s="62"/>
      <c r="F2" s="62"/>
      <c r="G2" s="62"/>
      <c r="H2" s="62"/>
      <c r="I2" s="62"/>
      <c r="L2" s="64"/>
      <c r="M2" s="2"/>
      <c r="N2" s="2"/>
      <c r="O2" s="682"/>
      <c r="P2" s="682"/>
      <c r="Q2" s="682"/>
      <c r="R2" s="682"/>
      <c r="S2" s="65"/>
    </row>
    <row r="3" spans="1:19" ht="15.75" x14ac:dyDescent="0.25">
      <c r="E3" s="646"/>
      <c r="F3" s="646"/>
      <c r="L3" s="146"/>
      <c r="M3" s="144"/>
      <c r="N3" s="144"/>
      <c r="O3" s="683"/>
      <c r="P3" s="683"/>
      <c r="Q3" s="683"/>
      <c r="R3" s="683"/>
      <c r="S3" s="143"/>
    </row>
    <row r="4" spans="1:19" ht="15.75" x14ac:dyDescent="0.25">
      <c r="A4" s="646" t="s">
        <v>295</v>
      </c>
      <c r="B4" s="646"/>
      <c r="C4" s="646"/>
      <c r="D4" s="646"/>
      <c r="E4" s="646"/>
      <c r="F4" s="646"/>
      <c r="G4" s="646"/>
      <c r="H4" s="646"/>
      <c r="I4" s="646"/>
    </row>
    <row r="5" spans="1:19" ht="15.75" x14ac:dyDescent="0.25">
      <c r="A5" s="646" t="s">
        <v>69</v>
      </c>
      <c r="B5" s="646"/>
      <c r="C5" s="646"/>
      <c r="D5" s="646"/>
      <c r="E5" s="646"/>
      <c r="F5" s="646"/>
      <c r="G5" s="646"/>
      <c r="H5" s="646"/>
      <c r="I5" s="646"/>
    </row>
    <row r="11" spans="1:19" x14ac:dyDescent="0.2">
      <c r="H11" s="158" t="s">
        <v>260</v>
      </c>
    </row>
    <row r="12" spans="1:19" x14ac:dyDescent="0.2">
      <c r="A12" s="63"/>
      <c r="B12" s="63"/>
      <c r="C12" s="65"/>
      <c r="D12" s="112"/>
      <c r="E12" s="112"/>
      <c r="F12" s="112"/>
      <c r="G12" s="112"/>
      <c r="H12" s="63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64" t="s">
        <v>264</v>
      </c>
      <c r="B14" s="2"/>
      <c r="C14" s="2"/>
      <c r="D14" s="2"/>
      <c r="E14" s="2"/>
      <c r="F14" s="2"/>
      <c r="G14" s="2"/>
      <c r="H14" s="64">
        <f>H16</f>
        <v>0</v>
      </c>
      <c r="I14" s="2"/>
    </row>
    <row r="15" spans="1:19" ht="19.5" customHeight="1" x14ac:dyDescent="0.25">
      <c r="A15" s="64"/>
      <c r="B15" s="2"/>
      <c r="C15" s="2"/>
      <c r="D15" s="682"/>
      <c r="E15" s="682"/>
      <c r="F15" s="682"/>
      <c r="G15" s="682"/>
      <c r="H15" s="65"/>
      <c r="I15" s="2"/>
    </row>
    <row r="16" spans="1:19" s="145" customFormat="1" ht="27" customHeight="1" x14ac:dyDescent="0.2">
      <c r="A16" s="146"/>
      <c r="B16" s="144"/>
      <c r="C16" s="144"/>
      <c r="D16" s="683" t="s">
        <v>297</v>
      </c>
      <c r="E16" s="683"/>
      <c r="F16" s="683"/>
      <c r="G16" s="683"/>
      <c r="H16" s="143">
        <v>0</v>
      </c>
      <c r="I16" s="144"/>
      <c r="R16"/>
    </row>
    <row r="17" spans="1:18" s="145" customFormat="1" ht="27" customHeight="1" x14ac:dyDescent="0.2">
      <c r="A17" s="146"/>
      <c r="B17" s="144"/>
      <c r="C17" s="144"/>
      <c r="D17" s="435"/>
      <c r="E17" s="435"/>
      <c r="F17" s="435"/>
      <c r="G17" s="435"/>
      <c r="H17" s="143"/>
      <c r="I17" s="144"/>
    </row>
    <row r="18" spans="1:18" s="145" customFormat="1" ht="27" customHeight="1" x14ac:dyDescent="0.25">
      <c r="A18" s="64" t="s">
        <v>263</v>
      </c>
      <c r="B18" s="2"/>
      <c r="C18" s="2"/>
      <c r="D18" s="2"/>
      <c r="E18" s="2"/>
      <c r="F18" s="2"/>
      <c r="G18" s="2"/>
      <c r="H18" s="64">
        <f>SUM(H20:H22)</f>
        <v>8624861</v>
      </c>
      <c r="I18" s="144"/>
    </row>
    <row r="19" spans="1:18" ht="15.75" customHeight="1" x14ac:dyDescent="0.25">
      <c r="A19" s="64"/>
      <c r="B19" s="2"/>
      <c r="C19" s="2"/>
      <c r="D19" s="682"/>
      <c r="E19" s="682"/>
      <c r="F19" s="682"/>
      <c r="G19" s="682"/>
      <c r="H19" s="65"/>
      <c r="I19" s="2"/>
      <c r="R19" s="145"/>
    </row>
    <row r="20" spans="1:18" ht="15.75" customHeight="1" x14ac:dyDescent="0.2">
      <c r="A20" s="146"/>
      <c r="B20" s="144"/>
      <c r="C20" s="144"/>
      <c r="D20" s="683" t="s">
        <v>296</v>
      </c>
      <c r="E20" s="683"/>
      <c r="F20" s="683"/>
      <c r="G20" s="683"/>
      <c r="H20" s="143">
        <f>8624861-H21-H22</f>
        <v>1628194</v>
      </c>
      <c r="I20" s="2"/>
    </row>
    <row r="21" spans="1:18" ht="36.75" customHeight="1" x14ac:dyDescent="0.2">
      <c r="A21" s="146"/>
      <c r="B21" s="144"/>
      <c r="C21" s="144"/>
      <c r="D21" s="683" t="s">
        <v>298</v>
      </c>
      <c r="E21" s="683"/>
      <c r="F21" s="683"/>
      <c r="G21" s="683"/>
      <c r="H21" s="143">
        <v>330000</v>
      </c>
      <c r="I21" s="2"/>
    </row>
    <row r="22" spans="1:18" ht="22.5" customHeight="1" x14ac:dyDescent="0.25">
      <c r="A22" s="64"/>
      <c r="B22" s="2"/>
      <c r="C22" s="2"/>
      <c r="D22" s="684" t="s">
        <v>299</v>
      </c>
      <c r="E22" s="684"/>
      <c r="F22" s="684"/>
      <c r="G22" s="684"/>
      <c r="H22" s="2">
        <v>6666667</v>
      </c>
      <c r="I22" s="2"/>
    </row>
    <row r="23" spans="1:18" ht="39.75" customHeight="1" x14ac:dyDescent="0.3">
      <c r="A23" s="66" t="s">
        <v>70</v>
      </c>
      <c r="B23" s="66"/>
      <c r="C23" s="66"/>
      <c r="D23" s="66"/>
      <c r="E23" s="66"/>
      <c r="F23" s="66"/>
      <c r="G23" s="66"/>
      <c r="H23" s="66">
        <f>H14+H18</f>
        <v>8624861</v>
      </c>
      <c r="I23" s="2"/>
    </row>
  </sheetData>
  <mergeCells count="12">
    <mergeCell ref="O2:R2"/>
    <mergeCell ref="O3:R3"/>
    <mergeCell ref="D22:G22"/>
    <mergeCell ref="A1:I1"/>
    <mergeCell ref="A4:I4"/>
    <mergeCell ref="A5:I5"/>
    <mergeCell ref="D15:G15"/>
    <mergeCell ref="D16:G16"/>
    <mergeCell ref="E3:F3"/>
    <mergeCell ref="D19:G19"/>
    <mergeCell ref="D20:G20"/>
    <mergeCell ref="D21:G21"/>
  </mergeCells>
  <phoneticPr fontId="31" type="noConversion"/>
  <pageMargins left="0.75" right="0.75" top="1" bottom="1" header="0.5" footer="0.5"/>
  <pageSetup paperSize="9" scale="98" orientation="portrait" r:id="rId1"/>
  <headerFooter alignWithMargins="0">
    <oddHeader>&amp;R8. sz. melléklet
3/2019.(XII.14.)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Layout" topLeftCell="E1" zoomScaleNormal="90" workbookViewId="0">
      <selection activeCell="D12" sqref="D12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3" ht="15.75" customHeight="1" x14ac:dyDescent="0.2">
      <c r="A1" s="606" t="s">
        <v>304</v>
      </c>
      <c r="B1" s="606"/>
      <c r="C1" s="606"/>
      <c r="D1" s="606"/>
      <c r="E1" s="606"/>
      <c r="F1" s="606"/>
      <c r="G1" s="606"/>
      <c r="H1" s="606"/>
      <c r="I1" s="606"/>
      <c r="J1" s="606"/>
    </row>
    <row r="2" spans="1:13" x14ac:dyDescent="0.2">
      <c r="A2" s="606"/>
      <c r="B2" s="606"/>
      <c r="C2" s="606"/>
      <c r="D2" s="606"/>
      <c r="E2" s="606"/>
      <c r="F2" s="606"/>
      <c r="G2" s="606"/>
      <c r="H2" s="606"/>
      <c r="I2" s="606"/>
      <c r="J2" s="606"/>
    </row>
    <row r="5" spans="1:13" ht="13.5" thickBot="1" x14ac:dyDescent="0.25"/>
    <row r="6" spans="1:13" ht="86.25" customHeight="1" thickBot="1" x14ac:dyDescent="0.25">
      <c r="A6" s="607" t="s">
        <v>112</v>
      </c>
      <c r="B6" s="452" t="s">
        <v>91</v>
      </c>
      <c r="C6" s="452" t="s">
        <v>97</v>
      </c>
      <c r="D6" s="452" t="s">
        <v>110</v>
      </c>
      <c r="E6" s="452" t="s">
        <v>89</v>
      </c>
      <c r="F6" s="452" t="s">
        <v>111</v>
      </c>
      <c r="G6" s="452" t="s">
        <v>108</v>
      </c>
      <c r="H6" s="452" t="s">
        <v>99</v>
      </c>
      <c r="I6" s="452" t="s">
        <v>106</v>
      </c>
      <c r="J6" s="453" t="s">
        <v>14</v>
      </c>
      <c r="L6" s="511"/>
      <c r="M6" s="511"/>
    </row>
    <row r="7" spans="1:13" ht="25.5" customHeight="1" thickBot="1" x14ac:dyDescent="0.25">
      <c r="A7" s="608"/>
      <c r="B7" s="132" t="s">
        <v>288</v>
      </c>
      <c r="C7" s="132" t="s">
        <v>288</v>
      </c>
      <c r="D7" s="132" t="s">
        <v>288</v>
      </c>
      <c r="E7" s="132" t="s">
        <v>288</v>
      </c>
      <c r="F7" s="132" t="s">
        <v>288</v>
      </c>
      <c r="G7" s="132" t="s">
        <v>288</v>
      </c>
      <c r="H7" s="132" t="s">
        <v>288</v>
      </c>
      <c r="I7" s="132" t="s">
        <v>288</v>
      </c>
      <c r="J7" s="132" t="s">
        <v>288</v>
      </c>
      <c r="L7" s="511"/>
      <c r="M7" s="511"/>
    </row>
    <row r="8" spans="1:13" s="260" customFormat="1" ht="27.75" customHeight="1" thickBot="1" x14ac:dyDescent="0.25">
      <c r="A8" s="304" t="s">
        <v>227</v>
      </c>
      <c r="B8" s="299">
        <v>2523378</v>
      </c>
      <c r="C8" s="299">
        <v>99993938</v>
      </c>
      <c r="D8" s="299"/>
      <c r="E8" s="300">
        <v>2400359</v>
      </c>
      <c r="F8" s="299"/>
      <c r="G8" s="299"/>
      <c r="H8" s="301"/>
      <c r="I8" s="303">
        <v>12863096</v>
      </c>
      <c r="J8" s="267">
        <f>SUM(B8:I8)</f>
        <v>117780771</v>
      </c>
      <c r="L8" s="512"/>
      <c r="M8" s="512"/>
    </row>
    <row r="9" spans="1:13" ht="15.75" thickBot="1" x14ac:dyDescent="0.25">
      <c r="A9" s="263" t="s">
        <v>123</v>
      </c>
      <c r="B9" s="454"/>
      <c r="C9" s="321"/>
      <c r="D9" s="321"/>
      <c r="E9" s="454">
        <v>720000</v>
      </c>
      <c r="F9" s="321"/>
      <c r="G9" s="454"/>
      <c r="H9" s="455"/>
      <c r="I9" s="456"/>
      <c r="J9" s="267">
        <f t="shared" ref="J9:J29" si="0">SUM(B9:I9)</f>
        <v>720000</v>
      </c>
      <c r="L9" s="512"/>
      <c r="M9" s="512"/>
    </row>
    <row r="10" spans="1:13" ht="27.75" customHeight="1" thickBot="1" x14ac:dyDescent="0.25">
      <c r="A10" s="262" t="s">
        <v>114</v>
      </c>
      <c r="B10" s="108"/>
      <c r="C10" s="108"/>
      <c r="D10" s="108"/>
      <c r="E10" s="108">
        <v>32973784</v>
      </c>
      <c r="F10" s="108">
        <v>11762468</v>
      </c>
      <c r="G10" s="108">
        <v>7834004</v>
      </c>
      <c r="H10" s="265"/>
      <c r="I10" s="302">
        <v>34820584</v>
      </c>
      <c r="J10" s="267">
        <f t="shared" si="0"/>
        <v>87390840</v>
      </c>
      <c r="L10" s="512"/>
      <c r="M10" s="512"/>
    </row>
    <row r="11" spans="1:13" s="73" customFormat="1" ht="15.75" customHeight="1" thickBot="1" x14ac:dyDescent="0.25">
      <c r="A11" s="261" t="s">
        <v>116</v>
      </c>
      <c r="B11" s="108">
        <v>357933574</v>
      </c>
      <c r="C11" s="108">
        <v>16456371</v>
      </c>
      <c r="D11" s="108"/>
      <c r="E11" s="109"/>
      <c r="F11" s="108"/>
      <c r="G11" s="109"/>
      <c r="H11" s="266"/>
      <c r="I11" s="302">
        <v>11049981</v>
      </c>
      <c r="J11" s="267">
        <f t="shared" si="0"/>
        <v>385439926</v>
      </c>
      <c r="L11" s="512"/>
      <c r="M11" s="512"/>
    </row>
    <row r="12" spans="1:13" s="73" customFormat="1" ht="15.75" customHeight="1" thickBot="1" x14ac:dyDescent="0.25">
      <c r="A12" s="263" t="s">
        <v>120</v>
      </c>
      <c r="B12" s="442">
        <v>27443748</v>
      </c>
      <c r="C12" s="442"/>
      <c r="D12" s="442"/>
      <c r="E12" s="509"/>
      <c r="F12" s="442"/>
      <c r="G12" s="509"/>
      <c r="H12" s="510"/>
      <c r="I12" s="302"/>
      <c r="J12" s="267">
        <f t="shared" si="0"/>
        <v>27443748</v>
      </c>
      <c r="L12" s="512"/>
      <c r="M12" s="512"/>
    </row>
    <row r="13" spans="1:13" ht="15.75" thickBot="1" x14ac:dyDescent="0.25">
      <c r="A13" s="263" t="s">
        <v>121</v>
      </c>
      <c r="B13" s="457">
        <v>423315519</v>
      </c>
      <c r="C13" s="457"/>
      <c r="D13" s="458"/>
      <c r="E13" s="457">
        <v>16952789</v>
      </c>
      <c r="F13" s="458"/>
      <c r="G13" s="458"/>
      <c r="H13" s="363"/>
      <c r="I13" s="459">
        <v>82328640</v>
      </c>
      <c r="J13" s="267">
        <f t="shared" si="0"/>
        <v>522596948</v>
      </c>
      <c r="L13" s="512"/>
      <c r="M13" s="512"/>
    </row>
    <row r="14" spans="1:13" ht="27.75" customHeight="1" thickBot="1" x14ac:dyDescent="0.25">
      <c r="A14" s="262" t="s">
        <v>226</v>
      </c>
      <c r="B14" s="108"/>
      <c r="C14" s="108"/>
      <c r="D14" s="108"/>
      <c r="E14" s="108">
        <v>7225340</v>
      </c>
      <c r="F14" s="108"/>
      <c r="G14" s="108"/>
      <c r="H14" s="265"/>
      <c r="I14" s="302"/>
      <c r="J14" s="267">
        <f t="shared" si="0"/>
        <v>7225340</v>
      </c>
      <c r="L14" s="512"/>
      <c r="M14" s="512"/>
    </row>
    <row r="15" spans="1:13" ht="15.75" thickBot="1" x14ac:dyDescent="0.25">
      <c r="A15" s="261" t="s">
        <v>200</v>
      </c>
      <c r="B15" s="108"/>
      <c r="C15" s="108">
        <v>825878020</v>
      </c>
      <c r="D15" s="108"/>
      <c r="E15" s="108"/>
      <c r="F15" s="108"/>
      <c r="G15" s="108"/>
      <c r="H15" s="265"/>
      <c r="I15" s="302">
        <v>8332340</v>
      </c>
      <c r="J15" s="267">
        <f t="shared" si="0"/>
        <v>834210360</v>
      </c>
      <c r="L15" s="512"/>
      <c r="M15" s="512"/>
    </row>
    <row r="16" spans="1:13" ht="15.75" thickBot="1" x14ac:dyDescent="0.25">
      <c r="A16" s="261" t="s">
        <v>262</v>
      </c>
      <c r="B16" s="108"/>
      <c r="C16" s="108"/>
      <c r="D16" s="108"/>
      <c r="E16" s="108"/>
      <c r="F16" s="108"/>
      <c r="G16" s="108"/>
      <c r="H16" s="265"/>
      <c r="I16" s="302">
        <v>60000</v>
      </c>
      <c r="J16" s="267">
        <f t="shared" si="0"/>
        <v>60000</v>
      </c>
      <c r="L16" s="512"/>
      <c r="M16" s="512"/>
    </row>
    <row r="17" spans="1:13" ht="18" customHeight="1" thickBot="1" x14ac:dyDescent="0.25">
      <c r="A17" s="262" t="s">
        <v>236</v>
      </c>
      <c r="B17" s="108"/>
      <c r="C17" s="108">
        <v>1390854858</v>
      </c>
      <c r="D17" s="108"/>
      <c r="E17" s="108"/>
      <c r="F17" s="108"/>
      <c r="G17" s="108"/>
      <c r="H17" s="265"/>
      <c r="I17" s="302"/>
      <c r="J17" s="267">
        <f t="shared" si="0"/>
        <v>1390854858</v>
      </c>
      <c r="L17" s="512"/>
      <c r="M17" s="512"/>
    </row>
    <row r="18" spans="1:13" ht="15.75" thickBot="1" x14ac:dyDescent="0.25">
      <c r="A18" s="262" t="s">
        <v>359</v>
      </c>
      <c r="B18" s="108">
        <v>183600</v>
      </c>
      <c r="C18" s="108"/>
      <c r="D18" s="108"/>
      <c r="E18" s="108"/>
      <c r="F18" s="108"/>
      <c r="G18" s="108"/>
      <c r="H18" s="265"/>
      <c r="I18" s="302"/>
      <c r="J18" s="267">
        <f t="shared" si="0"/>
        <v>183600</v>
      </c>
      <c r="L18" s="512"/>
      <c r="M18" s="512"/>
    </row>
    <row r="19" spans="1:13" ht="15.75" thickBot="1" x14ac:dyDescent="0.25">
      <c r="A19" s="261" t="s">
        <v>115</v>
      </c>
      <c r="B19" s="108">
        <v>1178000</v>
      </c>
      <c r="C19" s="108"/>
      <c r="D19" s="108"/>
      <c r="E19" s="108">
        <v>121000</v>
      </c>
      <c r="F19" s="108"/>
      <c r="G19" s="108"/>
      <c r="H19" s="265"/>
      <c r="I19" s="302">
        <v>920000</v>
      </c>
      <c r="J19" s="267">
        <f t="shared" si="0"/>
        <v>2219000</v>
      </c>
      <c r="L19" s="512"/>
      <c r="M19" s="512"/>
    </row>
    <row r="20" spans="1:13" ht="15.75" thickBot="1" x14ac:dyDescent="0.25">
      <c r="A20" s="263" t="s">
        <v>355</v>
      </c>
      <c r="B20" s="442"/>
      <c r="C20" s="442"/>
      <c r="D20" s="442"/>
      <c r="E20" s="442">
        <v>360018</v>
      </c>
      <c r="F20" s="442"/>
      <c r="G20" s="442"/>
      <c r="H20" s="443"/>
      <c r="I20" s="302"/>
      <c r="J20" s="267">
        <f t="shared" si="0"/>
        <v>360018</v>
      </c>
      <c r="L20" s="512"/>
      <c r="M20" s="512"/>
    </row>
    <row r="21" spans="1:13" ht="15.75" thickBot="1" x14ac:dyDescent="0.25">
      <c r="A21" s="263" t="s">
        <v>153</v>
      </c>
      <c r="B21" s="442">
        <v>13421200</v>
      </c>
      <c r="C21" s="442"/>
      <c r="D21" s="442"/>
      <c r="E21" s="442">
        <v>203626</v>
      </c>
      <c r="F21" s="442"/>
      <c r="G21" s="442"/>
      <c r="H21" s="443"/>
      <c r="I21" s="302"/>
      <c r="J21" s="267">
        <f t="shared" si="0"/>
        <v>13624826</v>
      </c>
      <c r="L21" s="512"/>
      <c r="M21" s="512"/>
    </row>
    <row r="22" spans="1:13" ht="15.75" thickBot="1" x14ac:dyDescent="0.25">
      <c r="A22" s="263" t="s">
        <v>303</v>
      </c>
      <c r="B22" s="442">
        <v>64000</v>
      </c>
      <c r="C22" s="442"/>
      <c r="D22" s="442"/>
      <c r="E22" s="442"/>
      <c r="F22" s="442"/>
      <c r="G22" s="442"/>
      <c r="H22" s="443"/>
      <c r="I22" s="302"/>
      <c r="J22" s="267">
        <f t="shared" si="0"/>
        <v>64000</v>
      </c>
      <c r="L22" s="512"/>
      <c r="M22" s="512"/>
    </row>
    <row r="23" spans="1:13" ht="15.75" thickBot="1" x14ac:dyDescent="0.25">
      <c r="A23" s="263" t="s">
        <v>225</v>
      </c>
      <c r="B23" s="457"/>
      <c r="C23" s="457"/>
      <c r="D23" s="458"/>
      <c r="E23" s="457"/>
      <c r="F23" s="458"/>
      <c r="G23" s="458"/>
      <c r="H23" s="363"/>
      <c r="I23" s="459">
        <v>20452</v>
      </c>
      <c r="J23" s="267">
        <f t="shared" si="0"/>
        <v>20452</v>
      </c>
      <c r="L23" s="512"/>
      <c r="M23" s="512"/>
    </row>
    <row r="24" spans="1:13" ht="15.75" thickBot="1" x14ac:dyDescent="0.25">
      <c r="A24" s="263" t="s">
        <v>201</v>
      </c>
      <c r="B24" s="457"/>
      <c r="C24" s="457"/>
      <c r="D24" s="458"/>
      <c r="E24" s="457"/>
      <c r="F24" s="458"/>
      <c r="G24" s="458"/>
      <c r="H24" s="363"/>
      <c r="I24" s="459">
        <v>500000</v>
      </c>
      <c r="J24" s="267">
        <f t="shared" si="0"/>
        <v>500000</v>
      </c>
      <c r="L24" s="512"/>
      <c r="M24" s="512"/>
    </row>
    <row r="25" spans="1:13" ht="15.75" thickBot="1" x14ac:dyDescent="0.25">
      <c r="A25" s="263" t="s">
        <v>356</v>
      </c>
      <c r="B25" s="457">
        <v>450000</v>
      </c>
      <c r="C25" s="457"/>
      <c r="D25" s="458"/>
      <c r="E25" s="457"/>
      <c r="F25" s="458"/>
      <c r="G25" s="458"/>
      <c r="H25" s="363"/>
      <c r="I25" s="459"/>
      <c r="J25" s="267">
        <f t="shared" si="0"/>
        <v>450000</v>
      </c>
      <c r="L25" s="512"/>
      <c r="M25" s="512"/>
    </row>
    <row r="26" spans="1:13" ht="15.75" thickBot="1" x14ac:dyDescent="0.25">
      <c r="A26" s="263" t="s">
        <v>119</v>
      </c>
      <c r="B26" s="457"/>
      <c r="C26" s="457"/>
      <c r="D26" s="458"/>
      <c r="E26" s="457">
        <v>2540</v>
      </c>
      <c r="F26" s="458"/>
      <c r="G26" s="458"/>
      <c r="H26" s="363"/>
      <c r="I26" s="459"/>
      <c r="J26" s="267">
        <f t="shared" si="0"/>
        <v>2540</v>
      </c>
      <c r="L26" s="512"/>
      <c r="M26" s="512"/>
    </row>
    <row r="27" spans="1:13" ht="30" customHeight="1" thickBot="1" x14ac:dyDescent="0.25">
      <c r="A27" s="263" t="s">
        <v>202</v>
      </c>
      <c r="B27" s="457"/>
      <c r="C27" s="457"/>
      <c r="D27" s="458"/>
      <c r="E27" s="457"/>
      <c r="F27" s="458"/>
      <c r="G27" s="457">
        <v>5688036</v>
      </c>
      <c r="H27" s="363"/>
      <c r="I27" s="459"/>
      <c r="J27" s="267">
        <f t="shared" si="0"/>
        <v>5688036</v>
      </c>
      <c r="L27" s="512"/>
      <c r="M27" s="512"/>
    </row>
    <row r="28" spans="1:13" ht="26.25" thickBot="1" x14ac:dyDescent="0.25">
      <c r="A28" s="262" t="s">
        <v>117</v>
      </c>
      <c r="B28" s="108"/>
      <c r="C28" s="108"/>
      <c r="D28" s="108">
        <v>82386000</v>
      </c>
      <c r="E28" s="108"/>
      <c r="F28" s="108"/>
      <c r="G28" s="108"/>
      <c r="H28" s="265"/>
      <c r="I28" s="302"/>
      <c r="J28" s="267">
        <f t="shared" si="0"/>
        <v>82386000</v>
      </c>
      <c r="L28" s="512"/>
      <c r="M28" s="512"/>
    </row>
    <row r="29" spans="1:13" s="133" customFormat="1" ht="15.75" thickBot="1" x14ac:dyDescent="0.25">
      <c r="A29" s="261" t="s">
        <v>118</v>
      </c>
      <c r="B29" s="461"/>
      <c r="C29" s="461"/>
      <c r="D29" s="308"/>
      <c r="E29" s="461"/>
      <c r="F29" s="308"/>
      <c r="G29" s="461"/>
      <c r="H29" s="317"/>
      <c r="I29" s="460">
        <v>120995941</v>
      </c>
      <c r="J29" s="267">
        <f t="shared" si="0"/>
        <v>120995941</v>
      </c>
      <c r="L29" s="512"/>
      <c r="M29" s="512"/>
    </row>
    <row r="30" spans="1:13" ht="13.5" thickBot="1" x14ac:dyDescent="0.25">
      <c r="A30" s="264" t="s">
        <v>14</v>
      </c>
      <c r="B30" s="462">
        <f>SUM(B8:B29)</f>
        <v>826513019</v>
      </c>
      <c r="C30" s="462">
        <f t="shared" ref="C30:H30" si="1">SUM(C8:C29)</f>
        <v>2333183187</v>
      </c>
      <c r="D30" s="462">
        <f t="shared" si="1"/>
        <v>82386000</v>
      </c>
      <c r="E30" s="462">
        <f t="shared" si="1"/>
        <v>60959456</v>
      </c>
      <c r="F30" s="462">
        <f t="shared" si="1"/>
        <v>11762468</v>
      </c>
      <c r="G30" s="462">
        <f t="shared" si="1"/>
        <v>13522040</v>
      </c>
      <c r="H30" s="462">
        <f t="shared" si="1"/>
        <v>0</v>
      </c>
      <c r="I30" s="462">
        <f>SUM(I8:I29)</f>
        <v>271891034</v>
      </c>
      <c r="J30" s="462">
        <f>SUM(J8:J29)</f>
        <v>3600217204</v>
      </c>
    </row>
    <row r="33" spans="9:9" x14ac:dyDescent="0.2">
      <c r="I33" s="87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&amp;R1/1)a..sz. melléklete
3/2019.(XII.14.)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topLeftCell="B1" zoomScaleNormal="100" workbookViewId="0">
      <selection activeCell="F16" sqref="F16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06" t="s">
        <v>307</v>
      </c>
      <c r="B1" s="606"/>
      <c r="C1" s="606"/>
      <c r="D1" s="606"/>
      <c r="E1" s="606"/>
      <c r="F1" s="606"/>
      <c r="G1" s="606"/>
      <c r="H1" s="606"/>
      <c r="I1" s="606"/>
      <c r="J1" s="606"/>
    </row>
    <row r="2" spans="1:10" ht="15.75" customHeight="1" x14ac:dyDescent="0.2">
      <c r="A2" s="606"/>
      <c r="B2" s="606"/>
      <c r="C2" s="606"/>
      <c r="D2" s="606"/>
      <c r="E2" s="606"/>
      <c r="F2" s="606"/>
      <c r="G2" s="606"/>
      <c r="H2" s="606"/>
      <c r="I2" s="606"/>
      <c r="J2" s="606"/>
    </row>
    <row r="5" spans="1:10" ht="13.5" thickBot="1" x14ac:dyDescent="0.25"/>
    <row r="6" spans="1:10" ht="51.75" thickBot="1" x14ac:dyDescent="0.25">
      <c r="A6" s="607" t="s">
        <v>112</v>
      </c>
      <c r="B6" s="110" t="s">
        <v>91</v>
      </c>
      <c r="C6" s="110" t="s">
        <v>97</v>
      </c>
      <c r="D6" s="110" t="s">
        <v>110</v>
      </c>
      <c r="E6" s="110" t="s">
        <v>89</v>
      </c>
      <c r="F6" s="110" t="s">
        <v>111</v>
      </c>
      <c r="G6" s="110" t="s">
        <v>108</v>
      </c>
      <c r="H6" s="110" t="s">
        <v>99</v>
      </c>
      <c r="I6" s="110" t="s">
        <v>106</v>
      </c>
      <c r="J6" s="111" t="s">
        <v>14</v>
      </c>
    </row>
    <row r="7" spans="1:10" ht="13.5" thickBot="1" x14ac:dyDescent="0.25">
      <c r="A7" s="609"/>
      <c r="B7" s="132" t="s">
        <v>288</v>
      </c>
      <c r="C7" s="132" t="s">
        <v>288</v>
      </c>
      <c r="D7" s="132" t="s">
        <v>288</v>
      </c>
      <c r="E7" s="132" t="s">
        <v>288</v>
      </c>
      <c r="F7" s="132" t="s">
        <v>288</v>
      </c>
      <c r="G7" s="132" t="s">
        <v>288</v>
      </c>
      <c r="H7" s="132" t="s">
        <v>288</v>
      </c>
      <c r="I7" s="132" t="s">
        <v>288</v>
      </c>
      <c r="J7" s="132" t="s">
        <v>288</v>
      </c>
    </row>
    <row r="8" spans="1:10" ht="31.5" customHeight="1" thickBot="1" x14ac:dyDescent="0.25">
      <c r="A8" s="296" t="s">
        <v>124</v>
      </c>
      <c r="B8" s="403">
        <v>3451168</v>
      </c>
      <c r="C8" s="403"/>
      <c r="D8" s="403"/>
      <c r="E8" s="403">
        <v>538335</v>
      </c>
      <c r="F8" s="403"/>
      <c r="G8" s="403"/>
      <c r="H8" s="403"/>
      <c r="I8" s="405">
        <v>65074</v>
      </c>
      <c r="J8" s="407">
        <f>SUM(B8:I8)</f>
        <v>4054577</v>
      </c>
    </row>
    <row r="9" spans="1:10" ht="23.25" customHeight="1" thickBot="1" x14ac:dyDescent="0.25">
      <c r="A9" s="400" t="s">
        <v>125</v>
      </c>
      <c r="B9" s="401">
        <v>0</v>
      </c>
      <c r="C9" s="401">
        <v>0</v>
      </c>
      <c r="D9" s="401">
        <v>0</v>
      </c>
      <c r="E9" s="401">
        <v>0</v>
      </c>
      <c r="F9" s="401">
        <v>0</v>
      </c>
      <c r="G9" s="401">
        <v>0</v>
      </c>
      <c r="H9" s="401">
        <v>0</v>
      </c>
      <c r="I9" s="406">
        <v>0</v>
      </c>
      <c r="J9" s="70">
        <f>SUM(B9:I9)</f>
        <v>0</v>
      </c>
    </row>
    <row r="10" spans="1:10" ht="23.25" customHeight="1" thickBot="1" x14ac:dyDescent="0.25">
      <c r="A10" s="400" t="s">
        <v>354</v>
      </c>
      <c r="B10" s="401">
        <v>1751136</v>
      </c>
      <c r="C10" s="401">
        <v>0</v>
      </c>
      <c r="D10" s="401">
        <v>0</v>
      </c>
      <c r="E10" s="401">
        <v>0</v>
      </c>
      <c r="F10" s="401">
        <v>0</v>
      </c>
      <c r="G10" s="401">
        <v>0</v>
      </c>
      <c r="H10" s="401">
        <v>0</v>
      </c>
      <c r="I10" s="406">
        <v>0</v>
      </c>
      <c r="J10" s="70">
        <f>SUM(B10:I10)</f>
        <v>1751136</v>
      </c>
    </row>
    <row r="11" spans="1:10" ht="32.25" customHeight="1" thickBot="1" x14ac:dyDescent="0.25">
      <c r="A11" s="402" t="s">
        <v>14</v>
      </c>
      <c r="B11" s="404">
        <f>SUM(B8:B10)</f>
        <v>5202304</v>
      </c>
      <c r="C11" s="404">
        <f t="shared" ref="C11:I11" si="0">SUM(C8:C10)</f>
        <v>0</v>
      </c>
      <c r="D11" s="404">
        <f t="shared" si="0"/>
        <v>0</v>
      </c>
      <c r="E11" s="404">
        <f t="shared" si="0"/>
        <v>538335</v>
      </c>
      <c r="F11" s="404">
        <f t="shared" si="0"/>
        <v>0</v>
      </c>
      <c r="G11" s="404">
        <f t="shared" si="0"/>
        <v>0</v>
      </c>
      <c r="H11" s="404">
        <f t="shared" si="0"/>
        <v>0</v>
      </c>
      <c r="I11" s="404">
        <f t="shared" si="0"/>
        <v>65074</v>
      </c>
      <c r="J11" s="70">
        <f>SUM(B11:I11)</f>
        <v>5805713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&amp;R1.2.sz. melléklete
3/2019.(XII.14.)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topLeftCell="B1" zoomScaleNormal="100" workbookViewId="0">
      <selection activeCell="D9" sqref="D9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06" t="s">
        <v>306</v>
      </c>
      <c r="B1" s="606"/>
      <c r="C1" s="606"/>
      <c r="D1" s="606"/>
      <c r="E1" s="606"/>
      <c r="F1" s="606"/>
      <c r="G1" s="606"/>
      <c r="H1" s="606"/>
      <c r="I1" s="606"/>
      <c r="J1" s="606"/>
    </row>
    <row r="2" spans="1:10" ht="15.75" customHeight="1" x14ac:dyDescent="0.2">
      <c r="A2" s="606"/>
      <c r="B2" s="606"/>
      <c r="C2" s="606"/>
      <c r="D2" s="606"/>
      <c r="E2" s="606"/>
      <c r="F2" s="606"/>
      <c r="G2" s="606"/>
      <c r="H2" s="606"/>
      <c r="I2" s="606"/>
      <c r="J2" s="606"/>
    </row>
    <row r="5" spans="1:10" ht="13.5" thickBot="1" x14ac:dyDescent="0.25"/>
    <row r="6" spans="1:10" ht="51.75" thickBot="1" x14ac:dyDescent="0.25">
      <c r="A6" s="607" t="s">
        <v>112</v>
      </c>
      <c r="B6" s="110" t="s">
        <v>91</v>
      </c>
      <c r="C6" s="110" t="s">
        <v>97</v>
      </c>
      <c r="D6" s="110" t="s">
        <v>110</v>
      </c>
      <c r="E6" s="110" t="s">
        <v>89</v>
      </c>
      <c r="F6" s="110" t="s">
        <v>111</v>
      </c>
      <c r="G6" s="110" t="s">
        <v>108</v>
      </c>
      <c r="H6" s="110" t="s">
        <v>99</v>
      </c>
      <c r="I6" s="110" t="s">
        <v>106</v>
      </c>
      <c r="J6" s="111" t="s">
        <v>14</v>
      </c>
    </row>
    <row r="7" spans="1:10" ht="13.5" thickBot="1" x14ac:dyDescent="0.25">
      <c r="A7" s="609"/>
      <c r="B7" s="132" t="s">
        <v>288</v>
      </c>
      <c r="C7" s="132" t="s">
        <v>288</v>
      </c>
      <c r="D7" s="132" t="s">
        <v>288</v>
      </c>
      <c r="E7" s="132" t="s">
        <v>288</v>
      </c>
      <c r="F7" s="132" t="s">
        <v>288</v>
      </c>
      <c r="G7" s="132" t="s">
        <v>288</v>
      </c>
      <c r="H7" s="132" t="s">
        <v>288</v>
      </c>
      <c r="I7" s="132" t="s">
        <v>288</v>
      </c>
      <c r="J7" s="132" t="s">
        <v>288</v>
      </c>
    </row>
    <row r="8" spans="1:10" ht="31.5" customHeight="1" thickBot="1" x14ac:dyDescent="0.25">
      <c r="A8" s="296" t="s">
        <v>124</v>
      </c>
      <c r="B8" s="403">
        <v>3451168</v>
      </c>
      <c r="C8" s="403"/>
      <c r="D8" s="403"/>
      <c r="E8" s="403">
        <v>538335</v>
      </c>
      <c r="F8" s="403"/>
      <c r="G8" s="403"/>
      <c r="H8" s="403"/>
      <c r="I8" s="405">
        <v>65074</v>
      </c>
      <c r="J8" s="407">
        <f>SUM(B8:I8)</f>
        <v>4054577</v>
      </c>
    </row>
    <row r="9" spans="1:10" ht="23.25" customHeight="1" thickBot="1" x14ac:dyDescent="0.25">
      <c r="A9" s="400" t="s">
        <v>125</v>
      </c>
      <c r="B9" s="401">
        <v>0</v>
      </c>
      <c r="C9" s="401">
        <v>0</v>
      </c>
      <c r="D9" s="401">
        <v>0</v>
      </c>
      <c r="E9" s="401">
        <v>0</v>
      </c>
      <c r="F9" s="401">
        <v>0</v>
      </c>
      <c r="G9" s="401">
        <v>0</v>
      </c>
      <c r="H9" s="401">
        <v>0</v>
      </c>
      <c r="I9" s="406">
        <v>0</v>
      </c>
      <c r="J9" s="70">
        <f>SUM(B9:I9)</f>
        <v>0</v>
      </c>
    </row>
    <row r="10" spans="1:10" ht="23.25" customHeight="1" thickBot="1" x14ac:dyDescent="0.25">
      <c r="A10" s="400" t="s">
        <v>354</v>
      </c>
      <c r="B10" s="401">
        <v>1751136</v>
      </c>
      <c r="C10" s="401">
        <v>0</v>
      </c>
      <c r="D10" s="401">
        <v>0</v>
      </c>
      <c r="E10" s="401">
        <v>0</v>
      </c>
      <c r="F10" s="401">
        <v>0</v>
      </c>
      <c r="G10" s="401">
        <v>0</v>
      </c>
      <c r="H10" s="401">
        <v>0</v>
      </c>
      <c r="I10" s="406">
        <v>0</v>
      </c>
      <c r="J10" s="70">
        <f>SUM(B10:I10)</f>
        <v>1751136</v>
      </c>
    </row>
    <row r="11" spans="1:10" ht="32.25" customHeight="1" thickBot="1" x14ac:dyDescent="0.25">
      <c r="A11" s="402" t="s">
        <v>14</v>
      </c>
      <c r="B11" s="404">
        <f>SUM(B8:B10)</f>
        <v>5202304</v>
      </c>
      <c r="C11" s="404">
        <f t="shared" ref="C11:I11" si="0">SUM(C8:C10)</f>
        <v>0</v>
      </c>
      <c r="D11" s="404">
        <f t="shared" si="0"/>
        <v>0</v>
      </c>
      <c r="E11" s="404">
        <f t="shared" si="0"/>
        <v>538335</v>
      </c>
      <c r="F11" s="404">
        <f t="shared" si="0"/>
        <v>0</v>
      </c>
      <c r="G11" s="404">
        <f t="shared" si="0"/>
        <v>0</v>
      </c>
      <c r="H11" s="404">
        <f t="shared" si="0"/>
        <v>0</v>
      </c>
      <c r="I11" s="404">
        <f t="shared" si="0"/>
        <v>65074</v>
      </c>
      <c r="J11" s="70">
        <f>SUM(B11:I11)</f>
        <v>5805713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&amp;R1.2..)a.sz. melléklete
3/2019.(XII.14.)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view="pageLayout" topLeftCell="B1" zoomScaleNormal="100" workbookViewId="0">
      <selection activeCell="G15" sqref="G15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606" t="s">
        <v>308</v>
      </c>
      <c r="B1" s="606"/>
      <c r="C1" s="606"/>
      <c r="D1" s="606"/>
      <c r="E1" s="606"/>
      <c r="F1" s="606"/>
      <c r="G1" s="606"/>
      <c r="H1" s="606"/>
      <c r="I1" s="606"/>
      <c r="J1" s="606"/>
    </row>
    <row r="2" spans="1:10" ht="12.75" customHeight="1" x14ac:dyDescent="0.2">
      <c r="A2" s="606"/>
      <c r="B2" s="606"/>
      <c r="C2" s="606"/>
      <c r="D2" s="606"/>
      <c r="E2" s="606"/>
      <c r="F2" s="606"/>
      <c r="G2" s="606"/>
      <c r="H2" s="606"/>
      <c r="I2" s="606"/>
      <c r="J2" s="606"/>
    </row>
    <row r="5" spans="1:10" ht="13.5" thickBot="1" x14ac:dyDescent="0.25"/>
    <row r="6" spans="1:10" ht="51.75" thickBot="1" x14ac:dyDescent="0.25">
      <c r="A6" s="607" t="s">
        <v>112</v>
      </c>
      <c r="B6" s="110" t="s">
        <v>91</v>
      </c>
      <c r="C6" s="110" t="s">
        <v>97</v>
      </c>
      <c r="D6" s="110" t="s">
        <v>110</v>
      </c>
      <c r="E6" s="110" t="s">
        <v>89</v>
      </c>
      <c r="F6" s="110" t="s">
        <v>111</v>
      </c>
      <c r="G6" s="110" t="s">
        <v>108</v>
      </c>
      <c r="H6" s="110" t="s">
        <v>99</v>
      </c>
      <c r="I6" s="110" t="s">
        <v>106</v>
      </c>
      <c r="J6" s="111" t="s">
        <v>14</v>
      </c>
    </row>
    <row r="7" spans="1:10" ht="13.5" thickBot="1" x14ac:dyDescent="0.25">
      <c r="A7" s="608"/>
      <c r="B7" s="132" t="s">
        <v>288</v>
      </c>
      <c r="C7" s="132" t="s">
        <v>288</v>
      </c>
      <c r="D7" s="132" t="s">
        <v>288</v>
      </c>
      <c r="E7" s="132" t="s">
        <v>288</v>
      </c>
      <c r="F7" s="132" t="s">
        <v>288</v>
      </c>
      <c r="G7" s="132" t="s">
        <v>288</v>
      </c>
      <c r="H7" s="132" t="s">
        <v>288</v>
      </c>
      <c r="I7" s="132" t="s">
        <v>288</v>
      </c>
      <c r="J7" s="132" t="s">
        <v>288</v>
      </c>
    </row>
    <row r="8" spans="1:10" x14ac:dyDescent="0.2">
      <c r="A8" s="408" t="s">
        <v>126</v>
      </c>
      <c r="B8" s="162">
        <v>0</v>
      </c>
      <c r="C8" s="162">
        <v>0</v>
      </c>
      <c r="D8" s="162">
        <v>0</v>
      </c>
      <c r="E8" s="163">
        <f>SUM(B8:D8)</f>
        <v>0</v>
      </c>
      <c r="F8" s="298">
        <v>0</v>
      </c>
      <c r="G8" s="298">
        <v>0</v>
      </c>
      <c r="H8" s="298">
        <v>0</v>
      </c>
      <c r="I8" s="415">
        <v>0</v>
      </c>
      <c r="J8" s="418">
        <f>SUM(B8:I8)</f>
        <v>0</v>
      </c>
    </row>
    <row r="9" spans="1:10" x14ac:dyDescent="0.2">
      <c r="A9" s="161" t="s">
        <v>127</v>
      </c>
      <c r="B9" s="162">
        <v>99456</v>
      </c>
      <c r="C9" s="162">
        <v>0</v>
      </c>
      <c r="D9" s="162">
        <v>0</v>
      </c>
      <c r="E9" s="525">
        <v>1943000</v>
      </c>
      <c r="F9" s="298">
        <v>0</v>
      </c>
      <c r="G9" s="298">
        <v>0</v>
      </c>
      <c r="H9" s="298">
        <v>0</v>
      </c>
      <c r="I9" s="415">
        <v>0</v>
      </c>
      <c r="J9" s="418">
        <f>SUM(B9:I9)</f>
        <v>2042456</v>
      </c>
    </row>
    <row r="10" spans="1:10" x14ac:dyDescent="0.2">
      <c r="A10" s="161" t="s">
        <v>128</v>
      </c>
      <c r="B10" s="162">
        <v>0</v>
      </c>
      <c r="C10" s="162">
        <v>0</v>
      </c>
      <c r="D10" s="162">
        <v>0</v>
      </c>
      <c r="E10" s="163">
        <v>0</v>
      </c>
      <c r="F10" s="298">
        <v>0</v>
      </c>
      <c r="G10" s="298">
        <v>0</v>
      </c>
      <c r="H10" s="298">
        <v>0</v>
      </c>
      <c r="I10" s="415">
        <v>0</v>
      </c>
      <c r="J10" s="418">
        <f>SUM(B10:I10)</f>
        <v>0</v>
      </c>
    </row>
    <row r="11" spans="1:10" ht="13.5" thickBot="1" x14ac:dyDescent="0.25">
      <c r="A11" s="409" t="s">
        <v>129</v>
      </c>
      <c r="B11" s="401">
        <v>0</v>
      </c>
      <c r="C11" s="401">
        <v>0</v>
      </c>
      <c r="D11" s="401">
        <v>0</v>
      </c>
      <c r="E11" s="410">
        <f>SUM(B11:D11)</f>
        <v>0</v>
      </c>
      <c r="F11" s="411">
        <v>0</v>
      </c>
      <c r="G11" s="411">
        <v>0</v>
      </c>
      <c r="H11" s="411">
        <v>0</v>
      </c>
      <c r="I11" s="416">
        <v>200000</v>
      </c>
      <c r="J11" s="419">
        <f>SUM(B11:I11)</f>
        <v>200000</v>
      </c>
    </row>
    <row r="12" spans="1:10" s="73" customFormat="1" ht="13.5" thickBot="1" x14ac:dyDescent="0.25">
      <c r="A12" s="412" t="s">
        <v>71</v>
      </c>
      <c r="B12" s="413">
        <f>SUM(B8:B9)</f>
        <v>99456</v>
      </c>
      <c r="C12" s="413">
        <f>SUM(C8:C9)</f>
        <v>0</v>
      </c>
      <c r="D12" s="413">
        <f t="shared" ref="D12:I12" si="0">SUM(D8:D11)</f>
        <v>0</v>
      </c>
      <c r="E12" s="413">
        <f t="shared" si="0"/>
        <v>1943000</v>
      </c>
      <c r="F12" s="413">
        <f t="shared" si="0"/>
        <v>0</v>
      </c>
      <c r="G12" s="413">
        <f t="shared" si="0"/>
        <v>0</v>
      </c>
      <c r="H12" s="413">
        <f t="shared" si="0"/>
        <v>0</v>
      </c>
      <c r="I12" s="417">
        <f t="shared" si="0"/>
        <v>200000</v>
      </c>
      <c r="J12" s="420">
        <f>SUM(B12:I12)</f>
        <v>2242456</v>
      </c>
    </row>
  </sheetData>
  <mergeCells count="2">
    <mergeCell ref="A1:J2"/>
    <mergeCell ref="A6:A7"/>
  </mergeCells>
  <pageMargins left="0.75" right="0.75" top="1" bottom="1" header="0.5" footer="0.5"/>
  <pageSetup paperSize="9" scale="63" orientation="landscape" r:id="rId1"/>
  <headerFooter alignWithMargins="0">
    <oddHeader>&amp;R1.3.sz. melléklete
3/2019.(XII.14.)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Layout" topLeftCell="B1" zoomScaleNormal="100" workbookViewId="0">
      <selection activeCell="I6" sqref="I6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606" t="s">
        <v>278</v>
      </c>
      <c r="B1" s="606"/>
      <c r="C1" s="606"/>
      <c r="D1" s="606"/>
      <c r="E1" s="606"/>
      <c r="F1" s="606"/>
      <c r="G1" s="606"/>
      <c r="H1" s="606"/>
      <c r="I1" s="606"/>
      <c r="J1" s="606"/>
    </row>
    <row r="2" spans="1:10" ht="12.75" customHeight="1" x14ac:dyDescent="0.2">
      <c r="A2" s="606"/>
      <c r="B2" s="606"/>
      <c r="C2" s="606"/>
      <c r="D2" s="606"/>
      <c r="E2" s="606"/>
      <c r="F2" s="606"/>
      <c r="G2" s="606"/>
      <c r="H2" s="606"/>
      <c r="I2" s="606"/>
      <c r="J2" s="606"/>
    </row>
    <row r="5" spans="1:10" ht="13.5" thickBot="1" x14ac:dyDescent="0.25"/>
    <row r="6" spans="1:10" ht="64.5" thickBot="1" x14ac:dyDescent="0.25">
      <c r="A6" s="607" t="s">
        <v>112</v>
      </c>
      <c r="B6" s="110" t="s">
        <v>91</v>
      </c>
      <c r="C6" s="110" t="s">
        <v>97</v>
      </c>
      <c r="D6" s="110" t="s">
        <v>110</v>
      </c>
      <c r="E6" s="110" t="s">
        <v>89</v>
      </c>
      <c r="F6" s="110" t="s">
        <v>111</v>
      </c>
      <c r="G6" s="110" t="s">
        <v>108</v>
      </c>
      <c r="H6" s="110" t="s">
        <v>99</v>
      </c>
      <c r="I6" s="110" t="s">
        <v>106</v>
      </c>
      <c r="J6" s="111" t="s">
        <v>14</v>
      </c>
    </row>
    <row r="7" spans="1:10" ht="13.5" thickBot="1" x14ac:dyDescent="0.25">
      <c r="A7" s="608"/>
      <c r="B7" s="160" t="s">
        <v>288</v>
      </c>
      <c r="C7" s="160" t="s">
        <v>288</v>
      </c>
      <c r="D7" s="160" t="s">
        <v>288</v>
      </c>
      <c r="E7" s="160" t="s">
        <v>288</v>
      </c>
      <c r="F7" s="160" t="s">
        <v>288</v>
      </c>
      <c r="G7" s="160" t="s">
        <v>288</v>
      </c>
      <c r="H7" s="160" t="s">
        <v>288</v>
      </c>
      <c r="I7" s="160" t="s">
        <v>288</v>
      </c>
      <c r="J7" s="160" t="s">
        <v>288</v>
      </c>
    </row>
    <row r="8" spans="1:10" x14ac:dyDescent="0.2">
      <c r="A8" s="408" t="s">
        <v>126</v>
      </c>
      <c r="B8" s="162">
        <v>0</v>
      </c>
      <c r="C8" s="162">
        <v>0</v>
      </c>
      <c r="D8" s="162">
        <v>0</v>
      </c>
      <c r="E8" s="163">
        <f>SUM(B8:D8)</f>
        <v>0</v>
      </c>
      <c r="F8" s="298">
        <v>0</v>
      </c>
      <c r="G8" s="298">
        <v>0</v>
      </c>
      <c r="H8" s="298">
        <v>0</v>
      </c>
      <c r="I8" s="415">
        <v>0</v>
      </c>
      <c r="J8" s="418">
        <f>SUM(B8:I8)</f>
        <v>0</v>
      </c>
    </row>
    <row r="9" spans="1:10" x14ac:dyDescent="0.2">
      <c r="A9" s="161" t="s">
        <v>127</v>
      </c>
      <c r="B9" s="162">
        <v>99456</v>
      </c>
      <c r="C9" s="162">
        <v>0</v>
      </c>
      <c r="D9" s="162">
        <v>0</v>
      </c>
      <c r="E9" s="525">
        <v>1943000</v>
      </c>
      <c r="F9" s="298">
        <v>0</v>
      </c>
      <c r="G9" s="298">
        <v>0</v>
      </c>
      <c r="H9" s="298">
        <v>0</v>
      </c>
      <c r="I9" s="415">
        <v>0</v>
      </c>
      <c r="J9" s="418">
        <f>SUM(B9:I9)</f>
        <v>2042456</v>
      </c>
    </row>
    <row r="10" spans="1:10" x14ac:dyDescent="0.2">
      <c r="A10" s="161" t="s">
        <v>128</v>
      </c>
      <c r="B10" s="162">
        <v>0</v>
      </c>
      <c r="C10" s="162">
        <v>0</v>
      </c>
      <c r="D10" s="162">
        <v>0</v>
      </c>
      <c r="E10" s="163">
        <v>0</v>
      </c>
      <c r="F10" s="298">
        <v>0</v>
      </c>
      <c r="G10" s="298">
        <v>0</v>
      </c>
      <c r="H10" s="298">
        <v>0</v>
      </c>
      <c r="I10" s="415">
        <v>0</v>
      </c>
      <c r="J10" s="418">
        <f>SUM(B10:I10)</f>
        <v>0</v>
      </c>
    </row>
    <row r="11" spans="1:10" ht="13.5" thickBot="1" x14ac:dyDescent="0.25">
      <c r="A11" s="409" t="s">
        <v>129</v>
      </c>
      <c r="B11" s="401">
        <v>0</v>
      </c>
      <c r="C11" s="401">
        <v>0</v>
      </c>
      <c r="D11" s="401">
        <v>0</v>
      </c>
      <c r="E11" s="410">
        <f>SUM(B11:D11)</f>
        <v>0</v>
      </c>
      <c r="F11" s="411">
        <v>0</v>
      </c>
      <c r="G11" s="411">
        <v>0</v>
      </c>
      <c r="H11" s="411">
        <v>0</v>
      </c>
      <c r="I11" s="416">
        <v>200000</v>
      </c>
      <c r="J11" s="422">
        <f>SUM(B11:I11)</f>
        <v>200000</v>
      </c>
    </row>
    <row r="12" spans="1:10" s="73" customFormat="1" ht="13.5" thickBot="1" x14ac:dyDescent="0.25">
      <c r="A12" s="412" t="s">
        <v>71</v>
      </c>
      <c r="B12" s="413">
        <f>SUM(B8:B9)</f>
        <v>99456</v>
      </c>
      <c r="C12" s="413">
        <f>SUM(C8:C9)</f>
        <v>0</v>
      </c>
      <c r="D12" s="413">
        <f t="shared" ref="D12:I12" si="0">SUM(D8:D11)</f>
        <v>0</v>
      </c>
      <c r="E12" s="413">
        <f t="shared" si="0"/>
        <v>1943000</v>
      </c>
      <c r="F12" s="413">
        <f t="shared" si="0"/>
        <v>0</v>
      </c>
      <c r="G12" s="413">
        <f t="shared" si="0"/>
        <v>0</v>
      </c>
      <c r="H12" s="413">
        <f t="shared" si="0"/>
        <v>0</v>
      </c>
      <c r="I12" s="413">
        <f t="shared" si="0"/>
        <v>200000</v>
      </c>
      <c r="J12" s="414">
        <f>SUM(B12:I12)</f>
        <v>2242456</v>
      </c>
    </row>
    <row r="16" spans="1:10" ht="13.5" thickBot="1" x14ac:dyDescent="0.25"/>
    <row r="17" spans="1:1" ht="13.5" thickBot="1" x14ac:dyDescent="0.25">
      <c r="A17" s="421"/>
    </row>
  </sheetData>
  <mergeCells count="2">
    <mergeCell ref="A1:J2"/>
    <mergeCell ref="A6:A7"/>
  </mergeCells>
  <pageMargins left="0.75" right="0.75" top="1" bottom="1" header="0.5" footer="0.5"/>
  <pageSetup paperSize="9" scale="70" orientation="landscape" r:id="rId1"/>
  <headerFooter alignWithMargins="0">
    <oddHeader>&amp;R1.3)a sz. melléklete
3/2019.(XII.14.) Egyek Önk.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O39"/>
  <sheetViews>
    <sheetView view="pageLayout" topLeftCell="B1" zoomScaleNormal="100" workbookViewId="0">
      <selection activeCell="E1" sqref="E1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14.85546875" customWidth="1"/>
    <col min="8" max="8" width="13.7109375" bestFit="1" customWidth="1"/>
    <col min="9" max="10" width="9.140625" style="444"/>
    <col min="11" max="11" width="13.7109375" bestFit="1" customWidth="1"/>
  </cols>
  <sheetData>
    <row r="2" spans="1:15" ht="30.6" customHeight="1" x14ac:dyDescent="0.25">
      <c r="A2" s="612" t="s">
        <v>279</v>
      </c>
      <c r="B2" s="612"/>
      <c r="C2" s="612"/>
      <c r="D2" s="612"/>
      <c r="E2" s="612"/>
      <c r="F2" s="148"/>
      <c r="G2" s="148"/>
      <c r="H2" s="11"/>
      <c r="I2" s="486"/>
      <c r="J2" s="486"/>
      <c r="K2" s="11"/>
      <c r="L2" s="11"/>
      <c r="M2" s="11"/>
      <c r="N2" s="11"/>
      <c r="O2" s="11"/>
    </row>
    <row r="3" spans="1:15" ht="15.75" x14ac:dyDescent="0.25">
      <c r="A3" s="148"/>
      <c r="B3" s="148"/>
      <c r="C3" s="148"/>
      <c r="D3" s="148"/>
      <c r="E3" s="148"/>
      <c r="F3" s="148"/>
      <c r="G3" s="148"/>
      <c r="H3" s="11"/>
      <c r="I3" s="486"/>
      <c r="J3" s="486"/>
      <c r="K3" s="11"/>
      <c r="L3" s="11"/>
      <c r="M3" s="11"/>
      <c r="N3" s="11"/>
      <c r="O3" s="11"/>
    </row>
    <row r="4" spans="1:15" ht="15.75" x14ac:dyDescent="0.25">
      <c r="A4" s="14"/>
      <c r="B4" s="14"/>
      <c r="C4" s="14"/>
      <c r="D4" s="14"/>
      <c r="E4" s="14"/>
      <c r="F4" s="14"/>
      <c r="G4" s="14"/>
      <c r="H4" s="11"/>
      <c r="I4" s="486"/>
      <c r="J4" s="486"/>
      <c r="K4" s="11"/>
      <c r="L4" s="11"/>
      <c r="M4" s="11"/>
      <c r="N4" s="11"/>
      <c r="O4" s="11"/>
    </row>
    <row r="5" spans="1:15" ht="16.5" thickBot="1" x14ac:dyDescent="0.3">
      <c r="A5" s="11"/>
      <c r="B5" s="11"/>
      <c r="C5" s="11"/>
      <c r="D5" s="11"/>
      <c r="E5" s="445" t="s">
        <v>265</v>
      </c>
      <c r="F5" s="16"/>
      <c r="G5" s="16"/>
      <c r="H5" s="11"/>
      <c r="I5" s="486"/>
      <c r="J5" s="486"/>
      <c r="K5" s="11"/>
      <c r="L5" s="11"/>
      <c r="M5" s="11"/>
      <c r="N5" s="11"/>
      <c r="O5" s="11"/>
    </row>
    <row r="6" spans="1:15" ht="16.5" thickBot="1" x14ac:dyDescent="0.3">
      <c r="A6" s="15"/>
      <c r="B6" s="96"/>
      <c r="C6" s="616"/>
      <c r="D6" s="616"/>
      <c r="E6" s="617"/>
      <c r="F6" s="53"/>
      <c r="G6" s="53"/>
      <c r="H6" s="11"/>
      <c r="I6" s="486"/>
      <c r="J6" s="486"/>
      <c r="K6" s="11"/>
      <c r="L6" s="11"/>
      <c r="M6" s="11"/>
      <c r="N6" s="11"/>
      <c r="O6" s="11"/>
    </row>
    <row r="7" spans="1:15" ht="12.75" customHeight="1" x14ac:dyDescent="0.2">
      <c r="A7" s="618" t="s">
        <v>131</v>
      </c>
      <c r="B7" s="613" t="s">
        <v>275</v>
      </c>
      <c r="C7" s="613" t="s">
        <v>314</v>
      </c>
      <c r="D7" s="604" t="s">
        <v>280</v>
      </c>
      <c r="E7" s="610" t="s">
        <v>275</v>
      </c>
      <c r="F7" s="10"/>
    </row>
    <row r="8" spans="1:15" ht="43.5" customHeight="1" thickBot="1" x14ac:dyDescent="0.25">
      <c r="A8" s="619"/>
      <c r="B8" s="614"/>
      <c r="C8" s="614"/>
      <c r="D8" s="615"/>
      <c r="E8" s="611"/>
      <c r="F8" s="88"/>
    </row>
    <row r="9" spans="1:15" ht="21" customHeight="1" thickBot="1" x14ac:dyDescent="0.25">
      <c r="A9" s="51" t="s">
        <v>132</v>
      </c>
      <c r="B9" s="116">
        <v>496702347</v>
      </c>
      <c r="C9" s="116">
        <v>81458565</v>
      </c>
      <c r="D9" s="305">
        <v>6986794</v>
      </c>
      <c r="E9" s="115">
        <f t="shared" ref="E9:E17" si="0">D9+C9+B9</f>
        <v>585147706</v>
      </c>
      <c r="F9" s="88"/>
      <c r="G9" s="87"/>
    </row>
    <row r="10" spans="1:15" ht="33" customHeight="1" thickBot="1" x14ac:dyDescent="0.25">
      <c r="A10" s="113" t="s">
        <v>133</v>
      </c>
      <c r="B10" s="116">
        <v>54007929</v>
      </c>
      <c r="C10" s="116">
        <v>16449131</v>
      </c>
      <c r="D10" s="305">
        <v>1554510</v>
      </c>
      <c r="E10" s="115">
        <f t="shared" si="0"/>
        <v>72011570</v>
      </c>
      <c r="F10" s="88"/>
      <c r="G10" s="87"/>
    </row>
    <row r="11" spans="1:15" ht="21" customHeight="1" thickBot="1" x14ac:dyDescent="0.25">
      <c r="A11" s="51" t="s">
        <v>134</v>
      </c>
      <c r="B11" s="116">
        <v>184601179</v>
      </c>
      <c r="C11" s="116">
        <v>19137267</v>
      </c>
      <c r="D11" s="305">
        <v>6195456</v>
      </c>
      <c r="E11" s="115">
        <f t="shared" si="0"/>
        <v>209933902</v>
      </c>
      <c r="F11" s="88"/>
      <c r="G11" s="87"/>
    </row>
    <row r="12" spans="1:15" ht="21" customHeight="1" thickBot="1" x14ac:dyDescent="0.25">
      <c r="A12" s="52" t="s">
        <v>135</v>
      </c>
      <c r="B12" s="117">
        <v>22298374</v>
      </c>
      <c r="C12" s="117"/>
      <c r="D12" s="305"/>
      <c r="E12" s="115">
        <f t="shared" si="0"/>
        <v>22298374</v>
      </c>
      <c r="F12" s="88"/>
      <c r="G12" s="87"/>
    </row>
    <row r="13" spans="1:15" ht="35.25" customHeight="1" thickBot="1" x14ac:dyDescent="0.25">
      <c r="A13" s="137" t="s">
        <v>248</v>
      </c>
      <c r="B13" s="150">
        <v>107037288</v>
      </c>
      <c r="C13" s="117">
        <v>8577499</v>
      </c>
      <c r="D13" s="305">
        <v>675000</v>
      </c>
      <c r="E13" s="115">
        <f>D13+C13+B13</f>
        <v>116289787</v>
      </c>
      <c r="F13" s="88"/>
      <c r="G13" s="87"/>
      <c r="I13" s="620"/>
      <c r="J13" s="620"/>
    </row>
    <row r="14" spans="1:15" ht="35.25" customHeight="1" thickBot="1" x14ac:dyDescent="0.25">
      <c r="A14" s="137" t="s">
        <v>249</v>
      </c>
      <c r="B14" s="150"/>
      <c r="C14" s="117"/>
      <c r="D14" s="305"/>
      <c r="E14" s="115">
        <f>SUM(B14:D14)</f>
        <v>0</v>
      </c>
      <c r="F14" s="88"/>
      <c r="G14" s="87"/>
      <c r="I14" s="620"/>
      <c r="J14" s="620"/>
    </row>
    <row r="15" spans="1:15" ht="35.25" customHeight="1" thickBot="1" x14ac:dyDescent="0.25">
      <c r="A15" s="113" t="s">
        <v>141</v>
      </c>
      <c r="B15" s="151">
        <f>SUM(B16:B17)</f>
        <v>147722366</v>
      </c>
      <c r="C15" s="151">
        <f t="shared" ref="C15:D15" si="1">SUM(C16:C17)</f>
        <v>0</v>
      </c>
      <c r="D15" s="151">
        <f t="shared" si="1"/>
        <v>0</v>
      </c>
      <c r="E15" s="115">
        <f t="shared" si="0"/>
        <v>147722366</v>
      </c>
      <c r="F15" s="88"/>
      <c r="G15" s="87"/>
      <c r="H15" s="87"/>
      <c r="I15" s="620"/>
      <c r="J15" s="620"/>
      <c r="K15" s="87"/>
    </row>
    <row r="16" spans="1:15" ht="35.25" customHeight="1" thickBot="1" x14ac:dyDescent="0.25">
      <c r="A16" s="137" t="s">
        <v>252</v>
      </c>
      <c r="B16" s="150">
        <v>11049981</v>
      </c>
      <c r="C16" s="117"/>
      <c r="D16" s="306"/>
      <c r="E16" s="115">
        <f t="shared" si="0"/>
        <v>11049981</v>
      </c>
      <c r="F16" s="88"/>
      <c r="G16" s="87"/>
      <c r="I16" s="620"/>
      <c r="J16" s="620"/>
    </row>
    <row r="17" spans="1:10" ht="31.5" customHeight="1" thickBot="1" x14ac:dyDescent="0.25">
      <c r="A17" s="137" t="s">
        <v>253</v>
      </c>
      <c r="B17" s="150">
        <v>136672385</v>
      </c>
      <c r="C17" s="117"/>
      <c r="D17" s="306"/>
      <c r="E17" s="115">
        <f t="shared" si="0"/>
        <v>136672385</v>
      </c>
      <c r="F17" s="88"/>
      <c r="G17" s="87"/>
      <c r="I17" s="620"/>
      <c r="J17" s="620"/>
    </row>
    <row r="18" spans="1:10" ht="21" customHeight="1" thickBot="1" x14ac:dyDescent="0.25">
      <c r="A18" s="9" t="s">
        <v>29</v>
      </c>
      <c r="B18" s="482">
        <f>B9+B10+B11+B12+B13+B15</f>
        <v>1012369483</v>
      </c>
      <c r="C18" s="115">
        <f>SUM(C9:C15)</f>
        <v>125622462</v>
      </c>
      <c r="D18" s="115">
        <f>SUM(D9:D17)</f>
        <v>15411760</v>
      </c>
      <c r="E18" s="115">
        <f>SUM(E9:E15)-E14</f>
        <v>1153403705</v>
      </c>
      <c r="F18" s="88"/>
      <c r="G18" s="87"/>
      <c r="I18" s="620"/>
      <c r="J18" s="620"/>
    </row>
    <row r="19" spans="1:10" ht="21" customHeight="1" thickBot="1" x14ac:dyDescent="0.25">
      <c r="A19" s="12"/>
      <c r="B19" s="483"/>
      <c r="C19" s="119"/>
      <c r="D19" s="118"/>
      <c r="E19" s="120"/>
      <c r="F19" s="10"/>
      <c r="G19" s="87"/>
      <c r="I19" s="620"/>
      <c r="J19" s="620"/>
    </row>
    <row r="20" spans="1:10" s="175" customFormat="1" ht="21" customHeight="1" thickBot="1" x14ac:dyDescent="0.25">
      <c r="A20" s="174" t="s">
        <v>136</v>
      </c>
      <c r="B20" s="484">
        <v>2502737092</v>
      </c>
      <c r="C20" s="164">
        <v>3686332</v>
      </c>
      <c r="D20" s="164">
        <v>0</v>
      </c>
      <c r="E20" s="177">
        <f>D20+C20+B20</f>
        <v>2506423424</v>
      </c>
      <c r="F20" s="88"/>
    </row>
    <row r="21" spans="1:10" s="175" customFormat="1" ht="21" customHeight="1" thickBot="1" x14ac:dyDescent="0.25">
      <c r="A21" s="174" t="s">
        <v>137</v>
      </c>
      <c r="B21" s="484">
        <v>67431403</v>
      </c>
      <c r="C21" s="164"/>
      <c r="D21" s="164"/>
      <c r="E21" s="177">
        <f>D21+C21+B21</f>
        <v>67431403</v>
      </c>
      <c r="F21" s="88"/>
    </row>
    <row r="22" spans="1:10" s="175" customFormat="1" ht="21" customHeight="1" thickBot="1" x14ac:dyDescent="0.25">
      <c r="A22" s="174" t="s">
        <v>138</v>
      </c>
      <c r="B22" s="484">
        <v>1500000</v>
      </c>
      <c r="C22" s="164"/>
      <c r="D22" s="164"/>
      <c r="E22" s="177">
        <f>D22+C22+B22</f>
        <v>1500000</v>
      </c>
      <c r="F22" s="88"/>
    </row>
    <row r="23" spans="1:10" s="175" customFormat="1" ht="42" customHeight="1" thickBot="1" x14ac:dyDescent="0.25">
      <c r="A23" s="176" t="s">
        <v>142</v>
      </c>
      <c r="B23" s="484">
        <v>7554365</v>
      </c>
      <c r="C23" s="164"/>
      <c r="D23" s="164"/>
      <c r="E23" s="177">
        <f>D23+C23+B23</f>
        <v>7554365</v>
      </c>
      <c r="F23" s="88"/>
    </row>
    <row r="24" spans="1:10" ht="21" customHeight="1" thickBot="1" x14ac:dyDescent="0.25">
      <c r="A24" s="9" t="s">
        <v>139</v>
      </c>
      <c r="B24" s="482">
        <f t="shared" ref="B24:D24" si="2">SUM(B20:B23)</f>
        <v>2579222860</v>
      </c>
      <c r="C24" s="115">
        <f t="shared" si="2"/>
        <v>3686332</v>
      </c>
      <c r="D24" s="115">
        <f t="shared" si="2"/>
        <v>0</v>
      </c>
      <c r="E24" s="177">
        <f>D24+C24+B24</f>
        <v>2582909192</v>
      </c>
      <c r="F24" s="88"/>
      <c r="G24" s="87"/>
    </row>
    <row r="25" spans="1:10" ht="21" customHeight="1" thickBot="1" x14ac:dyDescent="0.25">
      <c r="A25" s="12"/>
      <c r="B25" s="483"/>
      <c r="C25" s="119"/>
      <c r="D25" s="118"/>
      <c r="E25" s="178"/>
      <c r="F25" s="10"/>
      <c r="G25" s="444"/>
    </row>
    <row r="26" spans="1:10" ht="21" customHeight="1" thickBot="1" x14ac:dyDescent="0.25">
      <c r="A26" s="9" t="s">
        <v>250</v>
      </c>
      <c r="B26" s="485">
        <v>8624861</v>
      </c>
      <c r="C26" s="121"/>
      <c r="D26" s="97"/>
      <c r="E26" s="177">
        <f>D26+C26+B26</f>
        <v>8624861</v>
      </c>
      <c r="F26" s="10"/>
      <c r="G26" s="87"/>
    </row>
    <row r="27" spans="1:10" ht="21" customHeight="1" thickBot="1" x14ac:dyDescent="0.25">
      <c r="A27" s="12"/>
      <c r="B27" s="122"/>
      <c r="C27" s="119"/>
      <c r="D27" s="118"/>
      <c r="E27" s="178"/>
      <c r="F27" s="10"/>
    </row>
    <row r="28" spans="1:10" ht="21" customHeight="1" thickBot="1" x14ac:dyDescent="0.25">
      <c r="A28" s="9" t="s">
        <v>30</v>
      </c>
      <c r="B28" s="115">
        <f>B18+B24+B26</f>
        <v>3600217204</v>
      </c>
      <c r="C28" s="115">
        <f t="shared" ref="C28:D28" si="3">C18+C24+C26</f>
        <v>129308794</v>
      </c>
      <c r="D28" s="115">
        <f t="shared" si="3"/>
        <v>15411760</v>
      </c>
      <c r="E28" s="177">
        <f>D28+C28+B28</f>
        <v>3744937758</v>
      </c>
      <c r="F28" s="10"/>
      <c r="G28" s="87"/>
    </row>
    <row r="29" spans="1:10" ht="21" customHeight="1" x14ac:dyDescent="0.2">
      <c r="A29" s="13"/>
      <c r="B29" s="123"/>
      <c r="C29" s="124"/>
      <c r="D29" s="123"/>
      <c r="E29" s="268"/>
      <c r="F29" s="10"/>
    </row>
    <row r="30" spans="1:10" x14ac:dyDescent="0.2">
      <c r="A30" s="10"/>
      <c r="B30" s="530"/>
      <c r="C30" s="10"/>
      <c r="D30" s="10"/>
      <c r="E30" s="10"/>
      <c r="F30" s="10"/>
    </row>
    <row r="31" spans="1:10" ht="16.5" customHeight="1" x14ac:dyDescent="0.2">
      <c r="A31" s="54"/>
      <c r="B31" s="531"/>
      <c r="C31" s="54"/>
      <c r="D31" s="54"/>
      <c r="E31" s="55"/>
      <c r="F31" s="10"/>
    </row>
    <row r="32" spans="1:10" x14ac:dyDescent="0.2">
      <c r="A32" s="10"/>
      <c r="B32" s="10"/>
      <c r="C32" s="10"/>
      <c r="D32" s="10"/>
      <c r="E32" s="10"/>
      <c r="F32" s="10"/>
      <c r="G32" s="10"/>
      <c r="H32" s="10"/>
    </row>
    <row r="33" spans="1:8" x14ac:dyDescent="0.2">
      <c r="A33" s="10"/>
      <c r="B33" s="10"/>
      <c r="C33" s="10"/>
      <c r="D33" s="10"/>
      <c r="E33" s="10"/>
      <c r="F33" s="10"/>
      <c r="G33" s="10"/>
      <c r="H33" s="10"/>
    </row>
    <row r="34" spans="1:8" x14ac:dyDescent="0.2">
      <c r="A34" s="10"/>
      <c r="B34" s="10"/>
      <c r="C34" s="10"/>
      <c r="D34" s="10"/>
      <c r="E34" s="10"/>
      <c r="F34" s="10"/>
      <c r="G34" s="10"/>
      <c r="H34" s="10"/>
    </row>
    <row r="35" spans="1:8" x14ac:dyDescent="0.2">
      <c r="A35" s="10"/>
      <c r="B35" s="10"/>
      <c r="C35" s="10"/>
      <c r="D35" s="10"/>
      <c r="E35" s="10"/>
      <c r="F35" s="10"/>
      <c r="G35" s="10"/>
      <c r="H35" s="10"/>
    </row>
    <row r="36" spans="1:8" x14ac:dyDescent="0.2">
      <c r="A36" s="10"/>
      <c r="B36" s="10"/>
      <c r="C36" s="10"/>
      <c r="D36" s="10"/>
      <c r="E36" s="10"/>
      <c r="F36" s="10"/>
      <c r="G36" s="10"/>
      <c r="H36" s="10"/>
    </row>
    <row r="37" spans="1:8" x14ac:dyDescent="0.2">
      <c r="A37" s="10"/>
      <c r="B37" s="10"/>
      <c r="C37" s="10"/>
      <c r="D37" s="10"/>
      <c r="E37" s="10"/>
      <c r="F37" s="10"/>
      <c r="G37" s="10"/>
      <c r="H37" s="10"/>
    </row>
    <row r="38" spans="1:8" x14ac:dyDescent="0.2">
      <c r="A38" s="10"/>
      <c r="B38" s="10"/>
      <c r="C38" s="10"/>
      <c r="D38" s="10"/>
      <c r="E38" s="10"/>
      <c r="F38" s="10"/>
      <c r="G38" s="10"/>
      <c r="H38" s="10"/>
    </row>
    <row r="39" spans="1:8" x14ac:dyDescent="0.2">
      <c r="A39" s="10"/>
      <c r="B39" s="10"/>
      <c r="C39" s="10"/>
      <c r="D39" s="10"/>
      <c r="E39" s="10"/>
      <c r="F39" s="10"/>
      <c r="G39" s="10"/>
      <c r="H39" s="10"/>
    </row>
  </sheetData>
  <mergeCells count="14">
    <mergeCell ref="I19:J19"/>
    <mergeCell ref="I13:J13"/>
    <mergeCell ref="I14:J14"/>
    <mergeCell ref="I15:J15"/>
    <mergeCell ref="I16:J16"/>
    <mergeCell ref="I17:J17"/>
    <mergeCell ref="I18:J18"/>
    <mergeCell ref="E7:E8"/>
    <mergeCell ref="A2:E2"/>
    <mergeCell ref="B7:B8"/>
    <mergeCell ref="D7:D8"/>
    <mergeCell ref="C6:E6"/>
    <mergeCell ref="A7:A8"/>
    <mergeCell ref="C7:C8"/>
  </mergeCells>
  <phoneticPr fontId="3" type="noConversion"/>
  <pageMargins left="0.19685039370078741" right="0.19685039370078741" top="0.39370078740157483" bottom="0.39370078740157483" header="0.51181102362204722" footer="0.51181102362204722"/>
  <pageSetup paperSize="9" scale="78" orientation="landscape" r:id="rId1"/>
  <headerFooter alignWithMargins="0">
    <oddHeader>&amp;R2.sz. melléklet
3/2019.(XII.14.) Egyek Önk.</oddHead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2"/>
  <sheetViews>
    <sheetView view="pageLayout" topLeftCell="D1" zoomScaleNormal="80" zoomScaleSheetLayoutView="50" workbookViewId="0">
      <selection activeCell="N4" sqref="N4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8.140625" bestFit="1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21" t="s">
        <v>289</v>
      </c>
      <c r="B2" s="622"/>
      <c r="C2" s="622"/>
      <c r="D2" s="622"/>
      <c r="E2" s="622"/>
      <c r="F2" s="622"/>
      <c r="G2" s="622"/>
      <c r="H2" s="622"/>
      <c r="I2" s="623"/>
      <c r="J2" s="623"/>
      <c r="K2" s="623"/>
      <c r="L2" s="623"/>
    </row>
    <row r="3" spans="1:12" ht="13.5" thickBot="1" x14ac:dyDescent="0.25">
      <c r="L3" s="147"/>
    </row>
    <row r="4" spans="1:12" ht="102" customHeight="1" thickBot="1" x14ac:dyDescent="0.25">
      <c r="A4" s="607" t="s">
        <v>112</v>
      </c>
      <c r="B4" s="110" t="s">
        <v>132</v>
      </c>
      <c r="C4" s="110" t="s">
        <v>143</v>
      </c>
      <c r="D4" s="110" t="s">
        <v>134</v>
      </c>
      <c r="E4" s="110" t="s">
        <v>144</v>
      </c>
      <c r="F4" s="110" t="s">
        <v>140</v>
      </c>
      <c r="G4" s="110" t="s">
        <v>268</v>
      </c>
      <c r="H4" s="110" t="s">
        <v>136</v>
      </c>
      <c r="I4" s="110" t="s">
        <v>137</v>
      </c>
      <c r="J4" s="110" t="s">
        <v>138</v>
      </c>
      <c r="K4" s="110" t="s">
        <v>146</v>
      </c>
      <c r="L4" s="111" t="s">
        <v>24</v>
      </c>
    </row>
    <row r="5" spans="1:12" ht="21" customHeight="1" thickBot="1" x14ac:dyDescent="0.25">
      <c r="A5" s="608"/>
      <c r="B5" s="21" t="s">
        <v>288</v>
      </c>
      <c r="C5" s="21" t="s">
        <v>288</v>
      </c>
      <c r="D5" s="21" t="s">
        <v>288</v>
      </c>
      <c r="E5" s="21" t="s">
        <v>288</v>
      </c>
      <c r="F5" s="21" t="s">
        <v>288</v>
      </c>
      <c r="G5" s="21" t="s">
        <v>288</v>
      </c>
      <c r="H5" s="21" t="s">
        <v>288</v>
      </c>
      <c r="I5" s="21" t="s">
        <v>288</v>
      </c>
      <c r="J5" s="21" t="s">
        <v>288</v>
      </c>
      <c r="K5" s="21" t="s">
        <v>288</v>
      </c>
      <c r="L5" s="21" t="s">
        <v>288</v>
      </c>
    </row>
    <row r="6" spans="1:12" ht="21" customHeight="1" thickBot="1" x14ac:dyDescent="0.25">
      <c r="A6" s="540" t="s">
        <v>156</v>
      </c>
      <c r="B6" s="57">
        <v>35970286</v>
      </c>
      <c r="C6" s="57">
        <v>6772735</v>
      </c>
      <c r="D6" s="86">
        <v>10240976</v>
      </c>
      <c r="E6" s="86"/>
      <c r="F6" s="57">
        <v>13210610</v>
      </c>
      <c r="G6" s="57">
        <v>1726694</v>
      </c>
      <c r="H6" s="86">
        <v>2497945</v>
      </c>
      <c r="I6" s="86"/>
      <c r="J6" s="86">
        <v>1500000</v>
      </c>
      <c r="K6" s="57"/>
      <c r="L6" s="136">
        <f>SUM(B6:K6)</f>
        <v>71919246</v>
      </c>
    </row>
    <row r="7" spans="1:12" ht="21" customHeight="1" thickBot="1" x14ac:dyDescent="0.25">
      <c r="A7" s="540" t="s">
        <v>123</v>
      </c>
      <c r="B7" s="57"/>
      <c r="C7" s="57"/>
      <c r="D7" s="86">
        <v>75000</v>
      </c>
      <c r="E7" s="86"/>
      <c r="F7" s="57"/>
      <c r="G7" s="57"/>
      <c r="H7" s="86"/>
      <c r="I7" s="86"/>
      <c r="J7" s="86"/>
      <c r="K7" s="57"/>
      <c r="L7" s="136">
        <f t="shared" ref="L7:L39" si="0">SUM(B7:K7)</f>
        <v>75000</v>
      </c>
    </row>
    <row r="8" spans="1:12" ht="31.5" customHeight="1" thickBot="1" x14ac:dyDescent="0.25">
      <c r="A8" s="536" t="s">
        <v>114</v>
      </c>
      <c r="B8" s="57"/>
      <c r="C8" s="57"/>
      <c r="D8" s="86">
        <v>23919029</v>
      </c>
      <c r="E8" s="86"/>
      <c r="F8" s="57">
        <v>7249598</v>
      </c>
      <c r="G8" s="57"/>
      <c r="H8" s="86">
        <v>52406007</v>
      </c>
      <c r="I8" s="86">
        <v>3642637</v>
      </c>
      <c r="J8" s="86"/>
      <c r="K8" s="86"/>
      <c r="L8" s="136">
        <f t="shared" si="0"/>
        <v>87217271</v>
      </c>
    </row>
    <row r="9" spans="1:12" ht="31.5" customHeight="1" thickBot="1" x14ac:dyDescent="0.25">
      <c r="A9" s="541" t="s">
        <v>239</v>
      </c>
      <c r="B9" s="57"/>
      <c r="C9" s="57"/>
      <c r="D9" s="86"/>
      <c r="E9" s="86"/>
      <c r="F9" s="57">
        <v>84360</v>
      </c>
      <c r="G9" s="57"/>
      <c r="H9" s="86"/>
      <c r="I9" s="86"/>
      <c r="J9" s="86"/>
      <c r="K9" s="57">
        <v>11185523</v>
      </c>
      <c r="L9" s="136">
        <f t="shared" si="0"/>
        <v>11269883</v>
      </c>
    </row>
    <row r="10" spans="1:12" ht="31.5" customHeight="1" thickBot="1" x14ac:dyDescent="0.25">
      <c r="A10" s="541" t="s">
        <v>266</v>
      </c>
      <c r="B10" s="57"/>
      <c r="C10" s="57"/>
      <c r="D10" s="86"/>
      <c r="E10" s="86"/>
      <c r="F10" s="57">
        <v>13267000</v>
      </c>
      <c r="G10" s="57"/>
      <c r="H10" s="86"/>
      <c r="I10" s="86"/>
      <c r="J10" s="86"/>
      <c r="K10" s="86">
        <v>136536843</v>
      </c>
      <c r="L10" s="136">
        <f t="shared" si="0"/>
        <v>149803843</v>
      </c>
    </row>
    <row r="11" spans="1:12" ht="21" customHeight="1" thickBot="1" x14ac:dyDescent="0.25">
      <c r="A11" s="533" t="s">
        <v>150</v>
      </c>
      <c r="B11" s="57"/>
      <c r="C11" s="57"/>
      <c r="D11" s="86"/>
      <c r="E11" s="86"/>
      <c r="F11" s="57">
        <v>10515654</v>
      </c>
      <c r="G11" s="57"/>
      <c r="H11" s="86"/>
      <c r="I11" s="86"/>
      <c r="J11" s="57"/>
      <c r="K11" s="57"/>
      <c r="L11" s="136">
        <f t="shared" si="0"/>
        <v>10515654</v>
      </c>
    </row>
    <row r="12" spans="1:12" ht="21" customHeight="1" thickBot="1" x14ac:dyDescent="0.25">
      <c r="A12" s="540" t="s">
        <v>120</v>
      </c>
      <c r="B12" s="57">
        <v>26078483</v>
      </c>
      <c r="C12" s="57">
        <v>2542615</v>
      </c>
      <c r="D12" s="86"/>
      <c r="E12" s="86"/>
      <c r="F12" s="57"/>
      <c r="G12" s="57"/>
      <c r="H12" s="86"/>
      <c r="I12" s="86"/>
      <c r="J12" s="86"/>
      <c r="K12" s="57"/>
      <c r="L12" s="136">
        <f t="shared" si="0"/>
        <v>28621098</v>
      </c>
    </row>
    <row r="13" spans="1:12" ht="21" customHeight="1" thickBot="1" x14ac:dyDescent="0.25">
      <c r="A13" s="540" t="s">
        <v>121</v>
      </c>
      <c r="B13" s="57">
        <v>427331778</v>
      </c>
      <c r="C13" s="57">
        <v>43302933</v>
      </c>
      <c r="D13" s="86">
        <v>59776869</v>
      </c>
      <c r="E13" s="86"/>
      <c r="F13" s="57">
        <v>11522448</v>
      </c>
      <c r="G13" s="57"/>
      <c r="H13" s="86">
        <v>21305502</v>
      </c>
      <c r="I13" s="86">
        <v>9809459</v>
      </c>
      <c r="J13" s="86"/>
      <c r="K13" s="57"/>
      <c r="L13" s="136">
        <f t="shared" si="0"/>
        <v>573048989</v>
      </c>
    </row>
    <row r="14" spans="1:12" ht="21" customHeight="1" thickBot="1" x14ac:dyDescent="0.25">
      <c r="A14" s="540" t="s">
        <v>243</v>
      </c>
      <c r="B14" s="57">
        <v>1142400</v>
      </c>
      <c r="C14" s="57">
        <v>231000</v>
      </c>
      <c r="D14" s="86">
        <v>6604420</v>
      </c>
      <c r="E14" s="86"/>
      <c r="F14" s="57"/>
      <c r="G14" s="57"/>
      <c r="H14" s="86">
        <v>623706</v>
      </c>
      <c r="I14" s="86"/>
      <c r="J14" s="86"/>
      <c r="K14" s="57"/>
      <c r="L14" s="136">
        <f t="shared" si="0"/>
        <v>8601526</v>
      </c>
    </row>
    <row r="15" spans="1:12" s="92" customFormat="1" ht="21" customHeight="1" thickBot="1" x14ac:dyDescent="0.25">
      <c r="A15" s="533" t="s">
        <v>200</v>
      </c>
      <c r="B15" s="21"/>
      <c r="C15" s="57"/>
      <c r="D15" s="86">
        <v>4340013</v>
      </c>
      <c r="E15" s="86"/>
      <c r="F15" s="57"/>
      <c r="G15" s="57">
        <v>6898167</v>
      </c>
      <c r="H15" s="86">
        <v>1007273054</v>
      </c>
      <c r="I15" s="86">
        <v>53216855</v>
      </c>
      <c r="J15" s="86"/>
      <c r="K15" s="57"/>
      <c r="L15" s="136">
        <f t="shared" si="0"/>
        <v>1071728089</v>
      </c>
    </row>
    <row r="16" spans="1:12" s="92" customFormat="1" ht="21" customHeight="1" thickBot="1" x14ac:dyDescent="0.25">
      <c r="A16" s="533" t="s">
        <v>203</v>
      </c>
      <c r="B16" s="57"/>
      <c r="C16" s="57"/>
      <c r="D16" s="86">
        <v>14286459</v>
      </c>
      <c r="E16" s="86"/>
      <c r="F16" s="57">
        <v>4956639</v>
      </c>
      <c r="G16" s="57"/>
      <c r="H16" s="86"/>
      <c r="I16" s="86"/>
      <c r="J16" s="86"/>
      <c r="K16" s="57"/>
      <c r="L16" s="136">
        <f t="shared" si="0"/>
        <v>19243098</v>
      </c>
    </row>
    <row r="17" spans="1:12" s="92" customFormat="1" ht="21" customHeight="1" thickBot="1" x14ac:dyDescent="0.25">
      <c r="A17" s="542" t="s">
        <v>147</v>
      </c>
      <c r="B17" s="57"/>
      <c r="C17" s="57"/>
      <c r="D17" s="86"/>
      <c r="E17" s="86"/>
      <c r="F17" s="57">
        <v>1955913</v>
      </c>
      <c r="G17" s="57"/>
      <c r="H17" s="86"/>
      <c r="I17" s="86"/>
      <c r="J17" s="86"/>
      <c r="K17" s="57"/>
      <c r="L17" s="136">
        <f t="shared" si="0"/>
        <v>1955913</v>
      </c>
    </row>
    <row r="18" spans="1:12" s="92" customFormat="1" ht="21" customHeight="1" thickBot="1" x14ac:dyDescent="0.25">
      <c r="A18" s="543" t="s">
        <v>247</v>
      </c>
      <c r="B18" s="57"/>
      <c r="C18" s="57"/>
      <c r="D18" s="86"/>
      <c r="E18" s="86"/>
      <c r="F18" s="57">
        <v>40000</v>
      </c>
      <c r="G18" s="57"/>
      <c r="H18" s="86">
        <v>1390854858</v>
      </c>
      <c r="I18" s="86"/>
      <c r="J18" s="86"/>
      <c r="K18" s="57"/>
      <c r="L18" s="136">
        <f t="shared" si="0"/>
        <v>1390894858</v>
      </c>
    </row>
    <row r="19" spans="1:12" s="92" customFormat="1" ht="21" customHeight="1" thickBot="1" x14ac:dyDescent="0.25">
      <c r="A19" s="544" t="s">
        <v>359</v>
      </c>
      <c r="B19" s="57"/>
      <c r="C19" s="57"/>
      <c r="D19" s="86">
        <v>168580</v>
      </c>
      <c r="E19" s="86"/>
      <c r="F19" s="57"/>
      <c r="G19" s="57"/>
      <c r="H19" s="86">
        <v>15020</v>
      </c>
      <c r="I19" s="86"/>
      <c r="J19" s="86"/>
      <c r="K19" s="57"/>
      <c r="L19" s="136">
        <f t="shared" si="0"/>
        <v>183600</v>
      </c>
    </row>
    <row r="20" spans="1:12" s="92" customFormat="1" ht="21" customHeight="1" thickBot="1" x14ac:dyDescent="0.25">
      <c r="A20" s="536" t="s">
        <v>149</v>
      </c>
      <c r="B20" s="57"/>
      <c r="C20" s="57"/>
      <c r="D20" s="86">
        <v>15148510</v>
      </c>
      <c r="E20" s="86"/>
      <c r="F20" s="57">
        <v>488675</v>
      </c>
      <c r="G20" s="57"/>
      <c r="H20" s="86"/>
      <c r="I20" s="86"/>
      <c r="J20" s="86"/>
      <c r="K20" s="57"/>
      <c r="L20" s="136">
        <f t="shared" si="0"/>
        <v>15637185</v>
      </c>
    </row>
    <row r="21" spans="1:12" s="92" customFormat="1" ht="21" customHeight="1" thickBot="1" x14ac:dyDescent="0.25">
      <c r="A21" s="533" t="s">
        <v>115</v>
      </c>
      <c r="B21" s="57">
        <v>2346200</v>
      </c>
      <c r="C21" s="57">
        <v>462000</v>
      </c>
      <c r="D21" s="86">
        <v>10373411</v>
      </c>
      <c r="E21" s="86"/>
      <c r="F21" s="57">
        <v>3639989</v>
      </c>
      <c r="G21" s="57"/>
      <c r="H21" s="86">
        <v>27761000</v>
      </c>
      <c r="I21" s="86"/>
      <c r="J21" s="86"/>
      <c r="K21" s="57"/>
      <c r="L21" s="136">
        <f t="shared" si="0"/>
        <v>44582600</v>
      </c>
    </row>
    <row r="22" spans="1:12" ht="21" customHeight="1" thickBot="1" x14ac:dyDescent="0.25">
      <c r="A22" s="533" t="s">
        <v>151</v>
      </c>
      <c r="B22" s="57">
        <v>480000</v>
      </c>
      <c r="C22" s="57">
        <v>85200</v>
      </c>
      <c r="D22" s="86">
        <v>725004</v>
      </c>
      <c r="E22" s="86"/>
      <c r="F22" s="57"/>
      <c r="G22" s="57"/>
      <c r="H22" s="57"/>
      <c r="I22" s="86"/>
      <c r="J22" s="57"/>
      <c r="K22" s="57"/>
      <c r="L22" s="136">
        <f t="shared" si="0"/>
        <v>1290204</v>
      </c>
    </row>
    <row r="23" spans="1:12" ht="21" customHeight="1" thickBot="1" x14ac:dyDescent="0.25">
      <c r="A23" s="533" t="s">
        <v>152</v>
      </c>
      <c r="B23" s="57"/>
      <c r="C23" s="57"/>
      <c r="D23" s="86"/>
      <c r="E23" s="86"/>
      <c r="F23" s="57">
        <v>8646515</v>
      </c>
      <c r="G23" s="57"/>
      <c r="H23" s="57"/>
      <c r="I23" s="86"/>
      <c r="J23" s="57"/>
      <c r="K23" s="57"/>
      <c r="L23" s="136">
        <f t="shared" si="0"/>
        <v>8646515</v>
      </c>
    </row>
    <row r="24" spans="1:12" ht="21" customHeight="1" thickBot="1" x14ac:dyDescent="0.25">
      <c r="A24" s="533" t="s">
        <v>153</v>
      </c>
      <c r="B24" s="57"/>
      <c r="C24" s="57"/>
      <c r="D24" s="86">
        <v>16157022</v>
      </c>
      <c r="E24" s="86"/>
      <c r="F24" s="57">
        <v>1043487</v>
      </c>
      <c r="G24" s="57"/>
      <c r="H24" s="57"/>
      <c r="I24" s="86"/>
      <c r="J24" s="57"/>
      <c r="K24" s="57"/>
      <c r="L24" s="136">
        <f t="shared" si="0"/>
        <v>17200509</v>
      </c>
    </row>
    <row r="25" spans="1:12" ht="21" customHeight="1" thickBot="1" x14ac:dyDescent="0.25">
      <c r="A25" s="533" t="s">
        <v>154</v>
      </c>
      <c r="B25" s="57"/>
      <c r="C25" s="57"/>
      <c r="D25" s="86">
        <v>279400</v>
      </c>
      <c r="E25" s="86"/>
      <c r="F25" s="57"/>
      <c r="G25" s="57"/>
      <c r="H25" s="57"/>
      <c r="I25" s="86"/>
      <c r="J25" s="57"/>
      <c r="K25" s="57"/>
      <c r="L25" s="136">
        <f t="shared" si="0"/>
        <v>279400</v>
      </c>
    </row>
    <row r="26" spans="1:12" ht="21" customHeight="1" thickBot="1" x14ac:dyDescent="0.25">
      <c r="A26" s="533" t="s">
        <v>240</v>
      </c>
      <c r="B26" s="57"/>
      <c r="C26" s="57"/>
      <c r="D26" s="86">
        <v>64000</v>
      </c>
      <c r="E26" s="86"/>
      <c r="F26" s="57"/>
      <c r="G26" s="57"/>
      <c r="H26" s="57"/>
      <c r="I26" s="86"/>
      <c r="J26" s="57"/>
      <c r="K26" s="57"/>
      <c r="L26" s="136">
        <f t="shared" si="0"/>
        <v>64000</v>
      </c>
    </row>
    <row r="27" spans="1:12" ht="21" customHeight="1" thickBot="1" x14ac:dyDescent="0.25">
      <c r="A27" s="533" t="s">
        <v>241</v>
      </c>
      <c r="B27" s="57"/>
      <c r="C27" s="57"/>
      <c r="D27" s="86"/>
      <c r="E27" s="86"/>
      <c r="F27" s="57"/>
      <c r="G27" s="57"/>
      <c r="H27" s="57"/>
      <c r="I27" s="86">
        <v>762452</v>
      </c>
      <c r="J27" s="57"/>
      <c r="K27" s="57"/>
      <c r="L27" s="136">
        <f t="shared" si="0"/>
        <v>762452</v>
      </c>
    </row>
    <row r="28" spans="1:12" ht="21" customHeight="1" thickBot="1" x14ac:dyDescent="0.25">
      <c r="A28" s="533" t="s">
        <v>148</v>
      </c>
      <c r="B28" s="57"/>
      <c r="C28" s="57"/>
      <c r="D28" s="86"/>
      <c r="E28" s="86"/>
      <c r="F28" s="57">
        <v>672388</v>
      </c>
      <c r="G28" s="57"/>
      <c r="H28" s="57"/>
      <c r="I28" s="86"/>
      <c r="J28" s="86"/>
      <c r="K28" s="57"/>
      <c r="L28" s="136">
        <f t="shared" si="0"/>
        <v>672388</v>
      </c>
    </row>
    <row r="29" spans="1:12" ht="21" customHeight="1" thickBot="1" x14ac:dyDescent="0.25">
      <c r="A29" s="540" t="s">
        <v>242</v>
      </c>
      <c r="B29" s="57"/>
      <c r="C29" s="57"/>
      <c r="D29" s="86"/>
      <c r="E29" s="86"/>
      <c r="F29" s="57">
        <v>10520657</v>
      </c>
      <c r="G29" s="57"/>
      <c r="H29" s="57"/>
      <c r="I29" s="86"/>
      <c r="J29" s="86"/>
      <c r="K29" s="57"/>
      <c r="L29" s="136">
        <f t="shared" si="0"/>
        <v>10520657</v>
      </c>
    </row>
    <row r="30" spans="1:12" ht="21" customHeight="1" thickBot="1" x14ac:dyDescent="0.25">
      <c r="A30" s="540" t="s">
        <v>356</v>
      </c>
      <c r="B30" s="57"/>
      <c r="C30" s="57"/>
      <c r="D30" s="86">
        <v>450000</v>
      </c>
      <c r="E30" s="86"/>
      <c r="F30" s="57"/>
      <c r="G30" s="57"/>
      <c r="H30" s="57"/>
      <c r="I30" s="86"/>
      <c r="J30" s="86"/>
      <c r="K30" s="57"/>
      <c r="L30" s="136">
        <f t="shared" si="0"/>
        <v>450000</v>
      </c>
    </row>
    <row r="31" spans="1:12" ht="21" customHeight="1" thickBot="1" x14ac:dyDescent="0.25">
      <c r="A31" s="540" t="s">
        <v>257</v>
      </c>
      <c r="B31" s="57"/>
      <c r="C31" s="57"/>
      <c r="D31" s="86">
        <v>2000000</v>
      </c>
      <c r="E31" s="86"/>
      <c r="F31" s="57"/>
      <c r="G31" s="57"/>
      <c r="H31" s="57"/>
      <c r="I31" s="86"/>
      <c r="J31" s="86"/>
      <c r="K31" s="57"/>
      <c r="L31" s="136">
        <f t="shared" si="0"/>
        <v>2000000</v>
      </c>
    </row>
    <row r="32" spans="1:12" ht="21" customHeight="1" thickBot="1" x14ac:dyDescent="0.25">
      <c r="A32" s="540" t="s">
        <v>122</v>
      </c>
      <c r="B32" s="57">
        <v>15000</v>
      </c>
      <c r="C32" s="57"/>
      <c r="D32" s="86">
        <v>4805390</v>
      </c>
      <c r="E32" s="86"/>
      <c r="F32" s="57">
        <v>2743487</v>
      </c>
      <c r="G32" s="57"/>
      <c r="H32" s="57"/>
      <c r="I32" s="86"/>
      <c r="J32" s="86"/>
      <c r="K32" s="57"/>
      <c r="L32" s="136">
        <f t="shared" si="0"/>
        <v>7563877</v>
      </c>
    </row>
    <row r="33" spans="1:12" ht="21" customHeight="1" thickBot="1" x14ac:dyDescent="0.25">
      <c r="A33" s="540" t="s">
        <v>267</v>
      </c>
      <c r="B33" s="57"/>
      <c r="C33" s="57"/>
      <c r="D33" s="86">
        <v>7293292</v>
      </c>
      <c r="E33" s="86"/>
      <c r="F33" s="57"/>
      <c r="G33" s="57"/>
      <c r="H33" s="57"/>
      <c r="I33" s="86"/>
      <c r="J33" s="86"/>
      <c r="K33" s="57"/>
      <c r="L33" s="136">
        <f t="shared" si="0"/>
        <v>7293292</v>
      </c>
    </row>
    <row r="34" spans="1:12" ht="21" customHeight="1" thickBot="1" x14ac:dyDescent="0.25">
      <c r="A34" s="540" t="s">
        <v>360</v>
      </c>
      <c r="B34" s="57"/>
      <c r="C34" s="57"/>
      <c r="D34" s="86"/>
      <c r="E34" s="86">
        <v>11991000</v>
      </c>
      <c r="F34" s="57"/>
      <c r="G34" s="57"/>
      <c r="H34" s="57"/>
      <c r="I34" s="86"/>
      <c r="J34" s="86"/>
      <c r="K34" s="57"/>
      <c r="L34" s="136">
        <f t="shared" si="0"/>
        <v>11991000</v>
      </c>
    </row>
    <row r="35" spans="1:12" ht="21" customHeight="1" thickBot="1" x14ac:dyDescent="0.25">
      <c r="A35" s="540" t="s">
        <v>204</v>
      </c>
      <c r="B35" s="57"/>
      <c r="C35" s="57"/>
      <c r="D35" s="86"/>
      <c r="E35" s="86">
        <v>1950000</v>
      </c>
      <c r="F35" s="57"/>
      <c r="G35" s="57"/>
      <c r="H35" s="57"/>
      <c r="I35" s="86"/>
      <c r="J35" s="86"/>
      <c r="K35" s="57"/>
      <c r="L35" s="136">
        <f t="shared" si="0"/>
        <v>1950000</v>
      </c>
    </row>
    <row r="36" spans="1:12" ht="28.5" customHeight="1" thickBot="1" x14ac:dyDescent="0.25">
      <c r="A36" s="545" t="s">
        <v>113</v>
      </c>
      <c r="B36" s="57"/>
      <c r="C36" s="57"/>
      <c r="D36" s="86"/>
      <c r="E36" s="86"/>
      <c r="F36" s="57">
        <v>5592209</v>
      </c>
      <c r="G36" s="57"/>
      <c r="H36" s="57"/>
      <c r="I36" s="86"/>
      <c r="J36" s="86"/>
      <c r="K36" s="57"/>
      <c r="L36" s="136">
        <f t="shared" si="0"/>
        <v>5592209</v>
      </c>
    </row>
    <row r="37" spans="1:12" ht="21" customHeight="1" thickBot="1" x14ac:dyDescent="0.25">
      <c r="A37" s="540" t="s">
        <v>119</v>
      </c>
      <c r="B37" s="57">
        <v>3338200</v>
      </c>
      <c r="C37" s="57">
        <v>611446</v>
      </c>
      <c r="D37" s="86">
        <v>1070577</v>
      </c>
      <c r="E37" s="86"/>
      <c r="F37" s="57"/>
      <c r="G37" s="57"/>
      <c r="H37" s="57"/>
      <c r="I37" s="71"/>
      <c r="J37" s="71"/>
      <c r="K37" s="57"/>
      <c r="L37" s="136">
        <f t="shared" si="0"/>
        <v>5020223</v>
      </c>
    </row>
    <row r="38" spans="1:12" ht="21" customHeight="1" thickBot="1" x14ac:dyDescent="0.25">
      <c r="A38" s="540" t="s">
        <v>155</v>
      </c>
      <c r="B38" s="57"/>
      <c r="C38" s="57"/>
      <c r="D38" s="86">
        <v>150000</v>
      </c>
      <c r="E38" s="86">
        <v>8357374</v>
      </c>
      <c r="F38" s="57">
        <v>10887659</v>
      </c>
      <c r="G38" s="57"/>
      <c r="H38" s="57"/>
      <c r="I38" s="86"/>
      <c r="J38" s="86"/>
      <c r="K38" s="57"/>
      <c r="L38" s="136">
        <f t="shared" si="0"/>
        <v>19395033</v>
      </c>
    </row>
    <row r="39" spans="1:12" ht="21" customHeight="1" thickBot="1" x14ac:dyDescent="0.25">
      <c r="A39" s="533" t="s">
        <v>118</v>
      </c>
      <c r="B39" s="57"/>
      <c r="C39" s="57"/>
      <c r="D39" s="86">
        <v>6673227</v>
      </c>
      <c r="E39" s="86"/>
      <c r="F39" s="57"/>
      <c r="G39" s="57"/>
      <c r="H39" s="57"/>
      <c r="I39" s="86"/>
      <c r="J39" s="57"/>
      <c r="K39" s="57">
        <v>7554365</v>
      </c>
      <c r="L39" s="136">
        <f t="shared" si="0"/>
        <v>14227592</v>
      </c>
    </row>
    <row r="40" spans="1:12" ht="21" customHeight="1" thickBot="1" x14ac:dyDescent="0.25">
      <c r="A40" s="90" t="s">
        <v>14</v>
      </c>
      <c r="B40" s="93">
        <f t="shared" ref="B40:K40" si="1">SUM(B6:B39)</f>
        <v>496702347</v>
      </c>
      <c r="C40" s="93">
        <f t="shared" si="1"/>
        <v>54007929</v>
      </c>
      <c r="D40" s="93">
        <f t="shared" si="1"/>
        <v>184601179</v>
      </c>
      <c r="E40" s="93">
        <f t="shared" si="1"/>
        <v>22298374</v>
      </c>
      <c r="F40" s="93">
        <f t="shared" si="1"/>
        <v>107037288</v>
      </c>
      <c r="G40" s="93">
        <f t="shared" si="1"/>
        <v>8624861</v>
      </c>
      <c r="H40" s="93">
        <f t="shared" si="1"/>
        <v>2502737092</v>
      </c>
      <c r="I40" s="93">
        <f t="shared" si="1"/>
        <v>67431403</v>
      </c>
      <c r="J40" s="93">
        <f t="shared" si="1"/>
        <v>1500000</v>
      </c>
      <c r="K40" s="93">
        <f t="shared" si="1"/>
        <v>155276731</v>
      </c>
      <c r="L40" s="136">
        <f>SUM(B40:K40)</f>
        <v>3600217204</v>
      </c>
    </row>
    <row r="41" spans="1:12" x14ac:dyDescent="0.2">
      <c r="L41" s="87"/>
    </row>
    <row r="42" spans="1:12" x14ac:dyDescent="0.2">
      <c r="E42" s="2"/>
      <c r="J42" s="87"/>
      <c r="L42" s="2"/>
    </row>
    <row r="43" spans="1:12" x14ac:dyDescent="0.2">
      <c r="L43" s="444"/>
    </row>
    <row r="44" spans="1:12" x14ac:dyDescent="0.2">
      <c r="A44" s="94"/>
      <c r="B44" s="22"/>
      <c r="C44" s="22"/>
      <c r="D44" s="22"/>
      <c r="E44" s="22"/>
      <c r="F44" s="22"/>
      <c r="G44" s="22"/>
      <c r="H44" s="22"/>
      <c r="L44" s="444"/>
    </row>
    <row r="45" spans="1:12" x14ac:dyDescent="0.2">
      <c r="A45" s="95"/>
      <c r="B45" s="24"/>
      <c r="C45" s="24"/>
      <c r="D45" s="24"/>
      <c r="E45" s="24"/>
      <c r="F45" s="24"/>
      <c r="G45" s="24"/>
      <c r="H45" s="24"/>
    </row>
    <row r="46" spans="1:12" x14ac:dyDescent="0.2">
      <c r="A46" s="25"/>
      <c r="B46" s="81"/>
      <c r="C46" s="81"/>
      <c r="D46" s="81"/>
      <c r="E46" s="81"/>
      <c r="F46" s="81"/>
      <c r="G46" s="81"/>
      <c r="H46" s="81"/>
    </row>
    <row r="47" spans="1:12" x14ac:dyDescent="0.2">
      <c r="A47" s="25"/>
      <c r="B47" s="81"/>
      <c r="C47" s="81"/>
      <c r="D47" s="82"/>
      <c r="E47" s="81"/>
      <c r="F47" s="81"/>
      <c r="G47" s="81"/>
      <c r="H47" s="81"/>
    </row>
    <row r="48" spans="1:12" x14ac:dyDescent="0.2">
      <c r="A48" s="25"/>
      <c r="B48" s="81"/>
      <c r="C48" s="81"/>
      <c r="D48" s="81"/>
      <c r="E48" s="81"/>
      <c r="F48" s="81"/>
      <c r="G48" s="81"/>
      <c r="H48" s="81"/>
    </row>
    <row r="49" spans="1:9" x14ac:dyDescent="0.2">
      <c r="A49" s="25"/>
      <c r="B49" s="81"/>
      <c r="C49" s="81"/>
      <c r="D49" s="81"/>
      <c r="E49" s="81"/>
      <c r="F49" s="81"/>
      <c r="G49" s="81"/>
      <c r="H49" s="81"/>
    </row>
    <row r="50" spans="1:9" x14ac:dyDescent="0.2">
      <c r="A50" s="25"/>
      <c r="B50" s="81"/>
      <c r="C50" s="81"/>
      <c r="D50" s="81"/>
      <c r="E50" s="81"/>
      <c r="F50" s="81"/>
      <c r="G50" s="81"/>
      <c r="H50" s="81"/>
    </row>
    <row r="51" spans="1:9" x14ac:dyDescent="0.2">
      <c r="A51" s="25"/>
      <c r="B51" s="81"/>
      <c r="C51" s="81"/>
      <c r="D51" s="81"/>
      <c r="E51" s="81"/>
      <c r="F51" s="81"/>
      <c r="G51" s="81"/>
      <c r="H51" s="81"/>
    </row>
    <row r="52" spans="1:9" x14ac:dyDescent="0.2">
      <c r="A52" s="25"/>
      <c r="B52" s="81"/>
      <c r="C52" s="81"/>
      <c r="D52" s="81"/>
      <c r="E52" s="81"/>
      <c r="F52" s="81"/>
      <c r="G52" s="81"/>
      <c r="H52" s="81"/>
    </row>
    <row r="53" spans="1:9" x14ac:dyDescent="0.2">
      <c r="A53" s="25"/>
      <c r="B53" s="81"/>
      <c r="C53" s="81"/>
      <c r="D53" s="81"/>
      <c r="E53" s="81"/>
      <c r="F53" s="81"/>
      <c r="G53" s="81"/>
      <c r="H53" s="81"/>
    </row>
    <row r="54" spans="1:9" x14ac:dyDescent="0.2">
      <c r="A54" s="25"/>
      <c r="B54" s="81"/>
      <c r="C54" s="81"/>
      <c r="D54" s="81"/>
      <c r="E54" s="81"/>
      <c r="F54" s="81"/>
      <c r="G54" s="81"/>
      <c r="H54" s="81"/>
    </row>
    <row r="55" spans="1:9" x14ac:dyDescent="0.2">
      <c r="A55" s="25"/>
      <c r="B55" s="81"/>
      <c r="C55" s="81"/>
      <c r="D55" s="81"/>
      <c r="E55" s="81"/>
      <c r="F55" s="81"/>
      <c r="G55" s="81"/>
      <c r="H55" s="81"/>
    </row>
    <row r="56" spans="1:9" x14ac:dyDescent="0.2">
      <c r="A56" s="25"/>
      <c r="B56" s="81"/>
      <c r="C56" s="81"/>
      <c r="D56" s="81"/>
      <c r="E56" s="81"/>
      <c r="F56" s="81"/>
      <c r="G56" s="81"/>
      <c r="H56" s="81"/>
    </row>
    <row r="57" spans="1:9" x14ac:dyDescent="0.2">
      <c r="A57" s="25"/>
      <c r="B57" s="81"/>
      <c r="C57" s="81"/>
      <c r="D57" s="81"/>
      <c r="E57" s="81"/>
      <c r="F57" s="81"/>
      <c r="G57" s="81"/>
      <c r="H57" s="81"/>
      <c r="I57" s="1"/>
    </row>
    <row r="58" spans="1:9" x14ac:dyDescent="0.2">
      <c r="A58" s="25"/>
      <c r="B58" s="81"/>
      <c r="C58" s="81"/>
      <c r="D58" s="81"/>
      <c r="E58" s="81"/>
      <c r="F58" s="81"/>
      <c r="G58" s="81"/>
      <c r="H58" s="81"/>
    </row>
    <row r="59" spans="1:9" x14ac:dyDescent="0.2">
      <c r="A59" s="25"/>
      <c r="B59" s="81"/>
      <c r="C59" s="81"/>
      <c r="D59" s="81"/>
      <c r="E59" s="81"/>
      <c r="F59" s="81"/>
      <c r="G59" s="81"/>
      <c r="H59" s="81"/>
    </row>
    <row r="60" spans="1:9" x14ac:dyDescent="0.2">
      <c r="A60" s="95"/>
      <c r="B60" s="83"/>
      <c r="C60" s="83"/>
      <c r="D60" s="83"/>
      <c r="E60" s="83"/>
      <c r="F60" s="83"/>
      <c r="G60" s="83"/>
      <c r="H60" s="83"/>
    </row>
    <row r="61" spans="1:9" x14ac:dyDescent="0.2">
      <c r="B61" s="1"/>
      <c r="C61" s="1"/>
      <c r="D61" s="1"/>
      <c r="E61" s="1"/>
      <c r="F61" s="1"/>
      <c r="G61" s="1"/>
      <c r="H61" s="1"/>
    </row>
    <row r="62" spans="1:9" x14ac:dyDescent="0.2">
      <c r="B62" s="1"/>
      <c r="C62" s="1"/>
      <c r="D62" s="1"/>
      <c r="E62" s="1"/>
      <c r="F62" s="1"/>
      <c r="G62" s="1"/>
      <c r="H62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49" orientation="landscape" r:id="rId1"/>
  <headerFooter alignWithMargins="0">
    <oddHeader>&amp;R2.1. sz. melléklet
3/2019.(XII.14.)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15</vt:i4>
      </vt:variant>
    </vt:vector>
  </HeadingPairs>
  <TitlesOfParts>
    <vt:vector size="35" baseType="lpstr">
      <vt:lpstr>bevétel 1.m. </vt:lpstr>
      <vt:lpstr>Bevétel Önkormányzat 1.1 </vt:lpstr>
      <vt:lpstr>Bevétel Önk.köt.fel. 1.1)a</vt:lpstr>
      <vt:lpstr>Bevétel Polg.Hivatal 1.2 </vt:lpstr>
      <vt:lpstr>Bev. Polg.Hiv. köt.fel. 1.2)a</vt:lpstr>
      <vt:lpstr>Bevétel Könyvtár-Műv.h. 1.3. </vt:lpstr>
      <vt:lpstr>Bev.Könyvt.Műv.h.köt.fel.1.3)a</vt:lpstr>
      <vt:lpstr>Kiadások 2.</vt:lpstr>
      <vt:lpstr>önkormányzat kiadásai 2.1. </vt:lpstr>
      <vt:lpstr>önk.köt.fel.kiadásai 2.1.)a</vt:lpstr>
      <vt:lpstr>Polg.Hivatal kiadásai 2.2</vt:lpstr>
      <vt:lpstr>Polg.Hivatal kiadásai 2.2)a</vt:lpstr>
      <vt:lpstr>Könyvtár és Műv.H. kiadásai 2.3</vt:lpstr>
      <vt:lpstr>Könyvtár és Műv.H. k 2.3)a</vt:lpstr>
      <vt:lpstr>Működési kiadások 3.</vt:lpstr>
      <vt:lpstr>Felhalmozás 4.mell.</vt:lpstr>
      <vt:lpstr>Mérleg 5.</vt:lpstr>
      <vt:lpstr>Előirányzat felh. 6.</vt:lpstr>
      <vt:lpstr>mérleg 3 éves 7.m.</vt:lpstr>
      <vt:lpstr>Tartalék 8.</vt:lpstr>
      <vt:lpstr>'Bev. Polg.Hiv. köt.fel. 1.2)a'!Nyomtatási_terület</vt:lpstr>
      <vt:lpstr>'Bev.Könyvt.Műv.h.köt.fel.1.3)a'!Nyomtatási_terület</vt:lpstr>
      <vt:lpstr>'bevétel 1.m. '!Nyomtatási_terület</vt:lpstr>
      <vt:lpstr>'Bevétel Önk.köt.fel. 1.1)a'!Nyomtatási_terület</vt:lpstr>
      <vt:lpstr>'Bevétel Önkormányzat 1.1 '!Nyomtatási_terület</vt:lpstr>
      <vt:lpstr>'Bevétel Polg.Hivatal 1.2 '!Nyomtatási_terület</vt:lpstr>
      <vt:lpstr>'Kiadások 2.'!Nyomtatási_terület</vt:lpstr>
      <vt:lpstr>'mérleg 3 éves 7.m.'!Nyomtatási_terület</vt:lpstr>
      <vt:lpstr>'Mérleg 5.'!Nyomtatási_terület</vt:lpstr>
      <vt:lpstr>'Működési kiadások 3.'!Nyomtatási_terület</vt:lpstr>
      <vt:lpstr>'önk.köt.fel.kiadásai 2.1.)a'!Nyomtatási_terület</vt:lpstr>
      <vt:lpstr>'önkormányzat kiadásai 2.1. '!Nyomtatási_terület</vt:lpstr>
      <vt:lpstr>'Polg.Hivatal kiadásai 2.2'!Nyomtatási_terület</vt:lpstr>
      <vt:lpstr>'Polg.Hivatal kiadásai 2.2)a'!Nyomtatási_terület</vt:lpstr>
      <vt:lpstr>'Tartalék 8.'!Nyomtatási_terület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2019-02-19T07:19:21Z</cp:lastPrinted>
  <dcterms:created xsi:type="dcterms:W3CDTF">1999-11-19T07:39:00Z</dcterms:created>
  <dcterms:modified xsi:type="dcterms:W3CDTF">2019-02-19T07:26:39Z</dcterms:modified>
</cp:coreProperties>
</file>